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codeName="ThisWorkbook"/>
  <bookViews>
    <workbookView xWindow="-120" yWindow="-120" windowWidth="15480" windowHeight="8250" activeTab="1"/>
  </bookViews>
  <sheets>
    <sheet name="orcamento" sheetId="1" r:id="rId1"/>
    <sheet name="CRONOGRAMA" sheetId="2" r:id="rId2"/>
    <sheet name="BDI" sheetId="3" r:id="rId3"/>
  </sheets>
  <definedNames>
    <definedName name="JR_PAGE_ANCHOR_0_1">orcamento!$A$1</definedName>
  </definedNames>
  <calcPr calcId="144525"/>
</workbook>
</file>

<file path=xl/calcChain.xml><?xml version="1.0" encoding="utf-8"?>
<calcChain xmlns="http://schemas.openxmlformats.org/spreadsheetml/2006/main">
  <c r="D37" i="2" l="1"/>
  <c r="H25" i="1"/>
  <c r="H123" i="1"/>
  <c r="H120" i="1"/>
  <c r="H118" i="1"/>
  <c r="H117" i="1"/>
  <c r="H115" i="1"/>
  <c r="H116" i="1"/>
  <c r="H114" i="1"/>
  <c r="H113" i="1"/>
  <c r="H112" i="1"/>
  <c r="H111" i="1"/>
  <c r="H110" i="1"/>
  <c r="H109" i="1"/>
  <c r="H108" i="1"/>
  <c r="I99" i="1"/>
  <c r="H98" i="1"/>
  <c r="H97" i="1"/>
  <c r="H96" i="1"/>
  <c r="H95" i="1"/>
  <c r="H94" i="1"/>
  <c r="H93" i="1"/>
  <c r="H92" i="1"/>
  <c r="H90" i="1"/>
  <c r="H89" i="1"/>
  <c r="H88" i="1"/>
  <c r="H87" i="1"/>
  <c r="H86" i="1"/>
  <c r="H85" i="1"/>
  <c r="H84" i="1"/>
  <c r="H83" i="1"/>
  <c r="H82" i="1"/>
  <c r="H81" i="1"/>
  <c r="H80" i="1"/>
  <c r="H79" i="1"/>
  <c r="H78" i="1"/>
  <c r="H76" i="1"/>
  <c r="H75" i="1"/>
  <c r="H74" i="1"/>
  <c r="H73" i="1"/>
  <c r="H72" i="1"/>
  <c r="H71" i="1"/>
  <c r="H70" i="1"/>
  <c r="H67" i="1"/>
  <c r="H68" i="1"/>
  <c r="H66" i="1"/>
  <c r="H65" i="1"/>
  <c r="H64" i="1"/>
  <c r="H63" i="1"/>
  <c r="H62" i="1"/>
  <c r="H60" i="1"/>
  <c r="H59" i="1"/>
  <c r="H58" i="1"/>
  <c r="H57" i="1"/>
  <c r="H56" i="1"/>
  <c r="H55" i="1"/>
  <c r="I43" i="1"/>
  <c r="H42" i="1"/>
  <c r="H31" i="1"/>
  <c r="I76" i="1" l="1"/>
  <c r="I52" i="1"/>
  <c r="H14" i="1"/>
  <c r="I14" i="1" s="1"/>
  <c r="J33" i="2" l="1"/>
  <c r="I33" i="2"/>
  <c r="H33" i="2"/>
  <c r="G33" i="2"/>
  <c r="I120" i="1"/>
  <c r="I119" i="1" s="1"/>
  <c r="J36" i="2" l="1"/>
  <c r="J35" i="2"/>
  <c r="J31" i="2"/>
  <c r="J29" i="2"/>
  <c r="J27" i="2"/>
  <c r="J25" i="2"/>
  <c r="J23" i="2"/>
  <c r="J21" i="2"/>
  <c r="J19" i="2"/>
  <c r="J17" i="2"/>
  <c r="J15" i="2"/>
  <c r="J13" i="2"/>
  <c r="I35" i="2"/>
  <c r="I31" i="2"/>
  <c r="H31" i="2"/>
  <c r="G31" i="2"/>
  <c r="I29" i="2"/>
  <c r="H29" i="2"/>
  <c r="G29" i="2"/>
  <c r="H27" i="2"/>
  <c r="G27" i="2"/>
  <c r="F27" i="2"/>
  <c r="F37" i="2" s="1"/>
  <c r="H25" i="2"/>
  <c r="I25" i="2"/>
  <c r="H23" i="2"/>
  <c r="G23" i="2"/>
  <c r="I21" i="2"/>
  <c r="I19" i="2"/>
  <c r="H19" i="2"/>
  <c r="I17" i="2"/>
  <c r="F15" i="2"/>
  <c r="H17" i="2"/>
  <c r="G17" i="2"/>
  <c r="G15" i="2"/>
  <c r="F13" i="2"/>
  <c r="E13" i="2"/>
  <c r="E11" i="2"/>
  <c r="E9" i="2"/>
  <c r="J9" i="2" s="1"/>
  <c r="G37" i="2" l="1"/>
  <c r="I37" i="2"/>
  <c r="H37" i="2"/>
  <c r="E37" i="2"/>
  <c r="J11" i="2"/>
  <c r="J37" i="2" s="1"/>
  <c r="I118" i="1"/>
  <c r="I117" i="1"/>
  <c r="I116" i="1"/>
  <c r="I115" i="1"/>
  <c r="I114" i="1"/>
  <c r="I78" i="1"/>
  <c r="I113" i="1"/>
  <c r="I111" i="1"/>
  <c r="I110" i="1"/>
  <c r="I108" i="1"/>
  <c r="H106" i="1"/>
  <c r="I106" i="1" s="1"/>
  <c r="H105" i="1"/>
  <c r="I105" i="1" s="1"/>
  <c r="H104" i="1"/>
  <c r="I104" i="1" s="1"/>
  <c r="H103" i="1"/>
  <c r="I103" i="1" s="1"/>
  <c r="H102" i="1"/>
  <c r="I123" i="1"/>
  <c r="I122" i="1" s="1"/>
  <c r="H101" i="1"/>
  <c r="I101" i="1" s="1"/>
  <c r="H100" i="1"/>
  <c r="I100" i="1" s="1"/>
  <c r="I102" i="1"/>
  <c r="I109" i="1"/>
  <c r="I112" i="1"/>
  <c r="I97" i="1"/>
  <c r="I98" i="1"/>
  <c r="I96" i="1"/>
  <c r="I92" i="1"/>
  <c r="I93" i="1"/>
  <c r="I94" i="1"/>
  <c r="I95" i="1"/>
  <c r="I90" i="1"/>
  <c r="I89" i="1"/>
  <c r="I88" i="1"/>
  <c r="I87" i="1"/>
  <c r="I86" i="1"/>
  <c r="I85" i="1"/>
  <c r="I84" i="1"/>
  <c r="I83" i="1"/>
  <c r="I82" i="1"/>
  <c r="I81" i="1"/>
  <c r="I79" i="1"/>
  <c r="I72" i="1"/>
  <c r="I71" i="1"/>
  <c r="I70" i="1"/>
  <c r="I63" i="1"/>
  <c r="I62" i="1"/>
  <c r="I60" i="1"/>
  <c r="I59" i="1"/>
  <c r="I58" i="1"/>
  <c r="I57" i="1"/>
  <c r="I56" i="1"/>
  <c r="I55" i="1"/>
  <c r="I48" i="1"/>
  <c r="I47" i="1"/>
  <c r="I46" i="1"/>
  <c r="I45" i="1"/>
  <c r="I44" i="1"/>
  <c r="I42" i="1"/>
  <c r="I40" i="1"/>
  <c r="I39" i="1"/>
  <c r="I38" i="1"/>
  <c r="I37" i="1"/>
  <c r="I36" i="1"/>
  <c r="I35" i="1"/>
  <c r="I34" i="1"/>
  <c r="I33" i="1"/>
  <c r="I49" i="1"/>
  <c r="I50" i="1"/>
  <c r="I51" i="1"/>
  <c r="I53" i="1"/>
  <c r="I64" i="1"/>
  <c r="I65" i="1"/>
  <c r="I66" i="1"/>
  <c r="I67" i="1"/>
  <c r="I68" i="1"/>
  <c r="I73" i="1"/>
  <c r="I74" i="1"/>
  <c r="I75" i="1"/>
  <c r="I80" i="1"/>
  <c r="H32" i="1"/>
  <c r="I32" i="1" s="1"/>
  <c r="I31" i="1"/>
  <c r="I30" i="1" s="1"/>
  <c r="H28" i="1"/>
  <c r="I28" i="1" s="1"/>
  <c r="H27" i="1"/>
  <c r="I27" i="1" s="1"/>
  <c r="H26" i="1"/>
  <c r="I26" i="1" s="1"/>
  <c r="I25" i="1"/>
  <c r="H21" i="1"/>
  <c r="I21" i="1" s="1"/>
  <c r="H23" i="1"/>
  <c r="I23" i="1" s="1"/>
  <c r="H22" i="1"/>
  <c r="I22" i="1" s="1"/>
  <c r="H20" i="1"/>
  <c r="I20" i="1" s="1"/>
  <c r="H19" i="1"/>
  <c r="I19" i="1" s="1"/>
  <c r="H18" i="1"/>
  <c r="I18" i="1" s="1"/>
  <c r="H17" i="1"/>
  <c r="I17" i="1" s="1"/>
  <c r="H16" i="1"/>
  <c r="I16" i="1" s="1"/>
  <c r="H12" i="1"/>
  <c r="I12" i="1" s="1"/>
  <c r="H13" i="1"/>
  <c r="I13" i="1" s="1"/>
  <c r="H11" i="1"/>
  <c r="H10" i="1"/>
  <c r="H9" i="1"/>
  <c r="I9" i="1" s="1"/>
  <c r="I107" i="1" l="1"/>
  <c r="I91" i="1"/>
  <c r="I77" i="1"/>
  <c r="I69" i="1"/>
  <c r="I61" i="1"/>
  <c r="I54" i="1"/>
  <c r="I41" i="1"/>
  <c r="I24" i="1"/>
  <c r="I15" i="1"/>
  <c r="I125" i="1" l="1"/>
  <c r="I11" i="1"/>
  <c r="I10" i="1"/>
  <c r="I8" i="1" s="1"/>
</calcChain>
</file>

<file path=xl/sharedStrings.xml><?xml version="1.0" encoding="utf-8"?>
<sst xmlns="http://schemas.openxmlformats.org/spreadsheetml/2006/main" count="559" uniqueCount="332">
  <si>
    <t>ITEM</t>
  </si>
  <si>
    <t>CÓDIGO</t>
  </si>
  <si>
    <t>DESCRIÇÃO</t>
  </si>
  <si>
    <t>FONTE</t>
  </si>
  <si>
    <t>UNID</t>
  </si>
  <si>
    <t>QUANTIDADE</t>
  </si>
  <si>
    <t>PREÇO UNITÁRIO R$</t>
  </si>
  <si>
    <t>SEM BDI</t>
  </si>
  <si>
    <t>COM BDI</t>
  </si>
  <si>
    <t>BASE DESCENTRALIZADA DO SAMU</t>
  </si>
  <si>
    <t>1.1</t>
  </si>
  <si>
    <t xml:space="preserve">SERVIÇOS PRELIMINARES </t>
  </si>
  <si>
    <t>SETOP</t>
  </si>
  <si>
    <t>U</t>
  </si>
  <si>
    <t>m2</t>
  </si>
  <si>
    <t>SINAPI</t>
  </si>
  <si>
    <t>M</t>
  </si>
  <si>
    <t>ED-51123</t>
  </si>
  <si>
    <t>REGULARIZAÇÃO E COMPACTAÇÃO DE TERRENO COM PLACA VIBRATÓRIA</t>
  </si>
  <si>
    <t>1.2</t>
  </si>
  <si>
    <t>SBC</t>
  </si>
  <si>
    <t>M2</t>
  </si>
  <si>
    <t>1.3</t>
  </si>
  <si>
    <t xml:space="preserve"> ALVENARIA </t>
  </si>
  <si>
    <t>ED-48232</t>
  </si>
  <si>
    <t>ALVENARIA DE VEDAÇÃO COM TIJOLO CERÂMICO FURADO, ESP. 14CM, PARA REVESTIMENTO, INCLUSIVE ARGAMASSA PARA ASSENTAMENTO</t>
  </si>
  <si>
    <t>ED-50407</t>
  </si>
  <si>
    <t>MURO DIVISÓRIO TIJOLO FURADO E = 10 CM, REBOCADO E PINTADO A LATEX H = 2,20 M, INCLUSIVE SAPATA DE CONCRETO ARMADO FCK = 15 MPA, 50 x 55 CM</t>
  </si>
  <si>
    <t>m</t>
  </si>
  <si>
    <t>VERGA MOLDADA IN LOCO EM CONCRETO PARA JANELAS COM ATÉ 1,5 M DE VÃO. AF_03/2016</t>
  </si>
  <si>
    <t>VERGA MOLDADA IN LOCO EM CONCRETO PARA PORTAS COM ATÉ 1,5 M DE VÃO. AF_03/2016</t>
  </si>
  <si>
    <t>CONTRAVERGA PRÉ-MOLDADA PARA VÃOS DE ATÉ 1,5 M DE COMPRIMENTO. AF_03/2016</t>
  </si>
  <si>
    <t>CHAPISCO APLICADO EM ALVENARIAS E ESTRUTURAS DE CONCRETO INTERNAS, COM COLHER DE PEDREIRO.  ARGAMASSA TRAÇO 1:3 COM PREPARO EM BETONEIRA 400L. AF_06/2014</t>
  </si>
  <si>
    <t>CHAPISCO APLICADO NO TETO, COM DESEMPENADEIRA DENTADA. ARGAMASSA INDUSTRIALIZADA COM PREPARO MANUAL.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</si>
  <si>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</si>
  <si>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TETO, ESPESSURA DE 20MM, COM EXECUÇÃO DE TALISCAS. AF_03/2015</t>
  </si>
  <si>
    <t>EMBOÇO, PARA RECEBIMENTO DE CERÂMICA, EM ARGAMASSA TRAÇO 1:2:8, PREPARO MECÂNICO COM BETONEIRA 400L, APLICADO MANUALMENTE EM FACES INTERNAS DE PAREDES, PARA AMBIENTE COM ÁREA  MAIOR QUE 10M2, ESPESSURA DE 20MM, COM EXECUÇÃO DE TALISCAS. AF_06/2014</t>
  </si>
  <si>
    <t>1.4</t>
  </si>
  <si>
    <t>PISOS E REVESTIMENTOS</t>
  </si>
  <si>
    <t>ED-51122</t>
  </si>
  <si>
    <t>REGULARIZAÇÃO E COMPACTAÇÃO DE TERRENO MANUAL, COM SOQUETE</t>
  </si>
  <si>
    <t>ED-49812</t>
  </si>
  <si>
    <t>LASTRO DE CONCRETO MAGRO, INCLUSIVE TRANSPORTE, LANÇAMENTO E ADENSAMENTO</t>
  </si>
  <si>
    <t>m3</t>
  </si>
  <si>
    <t>ED-50566</t>
  </si>
  <si>
    <t>CONTRAPISO DESEMPENADO COM ARGAMASSA, TRAÇO 1:3 (CIMENTO E AREIA), ESP. 20MM</t>
  </si>
  <si>
    <t>REVESTIMENTO CERÂMICO PARA PISO COM PLACAS TIPO ESMALTADA EXTRA DE DIMENSÕES 45X45 CM APLICADA EM AMBIENTES DE ÁREA MAIOR QUE 10 M2. AF_06/2014</t>
  </si>
  <si>
    <t>ED-50544</t>
  </si>
  <si>
    <t>REVESTIMENTO COM CERÂMICA APLICADO EM PISO, ACABAMENTO ESMALTADO, AMBIENTE EXTERNO (ANTIDERRAPANTE), PADRÃO EXTRA, DIMENSÃO DA PEÇA ATÉ 2025 CM2, PEI IV, ASSENTAMENTO COM ARGAMASSA INDUSTRIALIZADA, INCLUSIVE REJUNTAMENTO</t>
  </si>
  <si>
    <t>RODAPÉ CERÂMICO DE 7CM DE ALTURA COM PLACAS TIPO ESMALTADA EXTRA DE DIMENSÕES 45X45CM. AF_06/2014</t>
  </si>
  <si>
    <t>REVESTIMENTO CERÂMICO PARA PAREDES INTERNAS COM PLACAS TIPO ESMALTADA EXTRA DE DIMENSÕES 33X45 CM APLICADAS EM AMBIENTES DE ÁREA MAIOR QUE 5 M² NA ALTURA INTEIRA DAS PAREDES. AF_06/2014</t>
  </si>
  <si>
    <t>ED-51003</t>
  </si>
  <si>
    <t>SOLEIRA DE GRANITO CINZA ANDORINHA E = 3 CM</t>
  </si>
  <si>
    <t>EXECUÇÃO DE PASSEIO (CALÇADA) OU PISO DE CONCRETO COM CONCRETO MOLDADO IN LOCO, FEITO EM OBRA, ACABAMENTO CONVENCIONAL, NÃO ARMADO. AF_07/2016</t>
  </si>
  <si>
    <t>M3</t>
  </si>
  <si>
    <t>ED-14737</t>
  </si>
  <si>
    <t>CANALETA PARA DRENAGEM, EM CONCRETO COM FCK 15MPA, MOLDADA IN LOCO, SEÇÃO 30X30CM, FORMA EM MADEIRA, COM GRELHA EM BARRA REDONDA DN 12,5MM (1/2") E REQUADRO EM BARRA REDONDA DN 20MM (3/4") COM UMA (1) DEMÃO DE FUNDO ANTICORROSIVO E DUAS (2) DEMÃOS DE PINTURA ESMALTE, INCLUSIVE ESCAVAÇÃO, REATERRO COM TRANSPORTE E RETIRADA DO MATERIAL ESCAVADO (EM CAÇAMBA)</t>
  </si>
  <si>
    <t>ASSENTAMENTO DE GUIA (MEIO-FIO) EM TRECHO CURVO, CONFECCIONADA EM CONCRETO PRÉ-FABRICADO, DIMENSÕES 100X15X13X30 CM (COMPRIMENTO X BASE INFERIOR X BASE SUPERIOR X ALTURA), PARA VIAS URBANAS (USO VIÁRIO). AF_06/2016</t>
  </si>
  <si>
    <t>1.5</t>
  </si>
  <si>
    <t>ESQUADRIAS</t>
  </si>
  <si>
    <t>ED-50963</t>
  </si>
  <si>
    <t>FORNECIMENTO E ASSENTAMENTO DE JANELA DE ALUMÍNIO, LINHA SUPREMA ACABAMENTO ANODIZADO, TIPO CORRER, 2 FOLHAS COM CONTRAMARCO, INCLUSIVE FORNECIMENTO DE VIDRO LISO DE 4MM, FERRAGENS E ACESSÓRIOS</t>
  </si>
  <si>
    <t>ED-50961</t>
  </si>
  <si>
    <t>FORNECIMENTO E ASSENTAMENTO DE JANELA DE ALUMÍNIO, LINHA SUPREMA ACABAMENTO ANODIZADO, TIPO BASCULA COM CONTRAMARCO, INCLUSIVE FORNECIMENTO DE VIDRO LISO DE 4MM, FERRAGENS E ACESSÓRIOS</t>
  </si>
  <si>
    <t>KIT DE PORTA DE MADEIRA PARA PINTURA, SEMI-OCA (LEVE OU MÉDIA), PADRÃO POPULAR, 70X210CM, ESPESSURA DE 3,5CM, ITENS INCLUSOS: DOBRADIÇAS, MONTAGEM E INSTALAÇÃO DO BATENTE, FECHADURA COM EXECUÇÃO DO FURO - FORNECIMENTO E INSTALAÇÃO. AF_12/2019</t>
  </si>
  <si>
    <t>UN</t>
  </si>
  <si>
    <t>KIT DE PORTA DE MADEIRA PARA PINTURA, SEMI-OCA (LEVE OU MÉDIA), PADRÃO POPULAR, 80X210CM, ESPESSURA DE 3,5CM, ITENS INCLUSOS: DOBRADIÇAS, MONTAGEM E INSTALAÇÃO DO BATENTE, FECHADURA COM EXECUÇÃO DO FURO - FORNECIMENTO E INSTALAÇÃO. AF_12/2019</t>
  </si>
  <si>
    <t>ORSE</t>
  </si>
  <si>
    <t>un</t>
  </si>
  <si>
    <t>ED-7576</t>
  </si>
  <si>
    <t>FORNECIMENTO E ASSENTAMENTO DE PORTA EM ALUMÍNIO, TIPO VENEZIANA, DE ABRIR, ACABAMENTO ANODIZADO NATURAL, INCLUSIVE FECHADURA E MARCO</t>
  </si>
  <si>
    <t>ED-50924</t>
  </si>
  <si>
    <t>ALÇAPÃO 80 X 80 CM COM COM QUADRO DE CANTONEIRA METÁLICA 1"X 1/8", TAMPA EM CANTONEIRA 7/8"X 1/8" E CHAPA METÁLICA ENRIJECIDA POR PERFIL "T</t>
  </si>
  <si>
    <t>APLICAÇÃO DE FUNDO SELADOR ACRÍLICO EM TETO, UMA DEMÃO. AF_06/2014</t>
  </si>
  <si>
    <t>APLICAÇÃO DE FUNDO SELADOR ACRÍLICO EM PAREDES, UMA DEMÃO. AF_06/2014</t>
  </si>
  <si>
    <t>APLICAÇÃO MANUAL DE PINTURA COM TINTA LÁTEX ACRÍLICA EM TETO, DUAS DEMÃOS. AF_06/2014</t>
  </si>
  <si>
    <t>APLICAÇÃO MANUAL DE PINTURA COM TINTA LÁTEX ACRÍLICA EM PAREDES, DUAS DEMÃOS. AF_06/2014</t>
  </si>
  <si>
    <t>PINTURA TINTA DE ACABAMENTO (PIGMENTADA) ESMALTE SINTÉTICO ACETINADO EM MADEIRA, 2 DEMÃOS. AF_01/2021</t>
  </si>
  <si>
    <t>ED-50491</t>
  </si>
  <si>
    <t>PINTURA ESMALTE EM ESQUADRIAS DE FERRO, DUAS (2) DEMÃOS, INCLUSIVE UMA (1) DEMÃO DE FUNDO ANTICORROSIVO</t>
  </si>
  <si>
    <t>PINTURA COM TINTA ALQUÍDICA DE ACABAMENTO (ESMALTE SINTÉTICO ACETINADO) PULVERIZADA SOBRE SUPERFÍCIES METÁLICAS (EXCETO PERFIL) EXECUTADO EM OBRA (02 DEMÃOS). AF_01/2020_P</t>
  </si>
  <si>
    <t>COBERTURA</t>
  </si>
  <si>
    <t>ED-48428</t>
  </si>
  <si>
    <t>COBERTURA EM TELHA METÁLICA GALVANIZADA TRAPEZOIDAL, TIPO SIMPLES, ESP. 0,50MM, ACABAMENTO NATURAL, INCLUSIVE ACESSÓRIOS PARA FIXAÇÃO, FORNECIMENTO E INSTALAÇÃO</t>
  </si>
  <si>
    <t>ED-50678</t>
  </si>
  <si>
    <t>RUFO E CONTRA-RUFO EM CHAPA GALVANIZADA, ESP. 0,65MM (GSG-24), COM DESENVOLVIMENTO DE 33CM, INCLUSIVE IÇAMENTO MANUAL VERTICAL</t>
  </si>
  <si>
    <t>CALHA EM CHAPA DE AÇO GALVANIZADO NÚMERO 24, DESENVOLVIMENTO DE 50 CM, INCLUSO TRANSPORTE VERTICAL. AF_07/2019</t>
  </si>
  <si>
    <t>CALHA EM CHAPA DE AÇO GALVANIZADO NÚMERO 24, DESENVOLVIMENTO DE 33 CM, INCLUSO TRANSPORTE VERTICAL. AF_07/2019</t>
  </si>
  <si>
    <t>ED-48332</t>
  </si>
  <si>
    <t>PINGADEIRA COM DIMENSÃO (20X5)CM, MOLDADO "IN-LOCO", EM CONCRETO NÃO ESTRUTURAL, PREPARADO EM OBRA COM BETONEIRA, COM FCK 15MPA, INCLUSIVE LANÇAMENTO, ADENSAMENTO, ACABAMENTO E ARMAÇÃO</t>
  </si>
  <si>
    <t>ED-50297</t>
  </si>
  <si>
    <t>BACIA SANITÁRIA (VASO) DE LOUÇA COM CAIXA ACOPLADA, COR BRANCA, INCLUSIVE ACESSÓRIOS DE FIXAÇÃO/VEDAÇÃO, ENGATE FLEXÍVEL METÁLICO, FORNECIMENTO, INSTALAÇÃO E REJUNTAMENTO</t>
  </si>
  <si>
    <t>CHUVEIRO ELÉTRICO COMUM CORPO PLÁSTICO, TIPO DUCHA ? FORNECIMENTO E INSTALAÇÃO. AF_01/2020</t>
  </si>
  <si>
    <t>ED-2552</t>
  </si>
  <si>
    <t>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</si>
  <si>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LAVATÓRIO LOUÇA BRANCA SUSPENSO, 29,5 X 39CM OU EQUIVALENTE, PADRÃO POPULAR - FORNECIMENTO E INSTALAÇÃO. AF_01/2020</t>
  </si>
  <si>
    <t>BARRA DE APOIO RETA, EM ACO INOX POLIDO, COMPRIMENTO 80 CM,  FIXADA NA PAREDE - FORNECIMENTO E INSTALAÇÃO. AF_01/2020</t>
  </si>
  <si>
    <t>ED-48163</t>
  </si>
  <si>
    <t>BARRA DE APOIO EM AÇO INOX POLIDO RETA, DN 1.1/4" (31,75MM), PARA ACESSIBILIDADE (PMR/PCR), COMPRIMENTO 40CM, INSTALADO EM PORTA/PAREDE, INCLUSIVE FORNECIMENTO, INSTALAÇÃO E ACESSÓRIOS PARA FIXAÇÃO</t>
  </si>
  <si>
    <t>COMP-TANQUE INOX</t>
  </si>
  <si>
    <t>LAVATÓRIO EM AÇO INOX AISI 304, APOIADO EM ALVENARIA COM REVESTIMENTO CERÂMICO, NAS DUAS FACES, INCLUSIVE VÁLVULA DE ESCOAMENTO DE METAL NA COR CROMADA, SIFÃO DE METAL TIPO COPO NA COR CROMADA, FORNECIMENTO E INSTALAÇÃO</t>
  </si>
  <si>
    <t>TANQUE DE LOUÇA BRANCA COM COLUNA, 30L OU EQUIVALENTE - FORNECIMENTO E INSTALAÇÃO. AF_01/2020</t>
  </si>
  <si>
    <t>CUBA DE EMBUTIR RETANGULAR DE AÇO INOXIDÁVEL, 46 X 30 X 12 CM - FORNECIMENTO E INSTALAÇÃO. AF_01/2020</t>
  </si>
  <si>
    <t>S13259</t>
  </si>
  <si>
    <t>Pia de Expurgo Hospitalar em aço Inox AISI 304, espessura 0,8mm, acabamento escovado, Medindo (50x50cm). Marca PALMETAL ou similar.</t>
  </si>
  <si>
    <t>ED-48343</t>
  </si>
  <si>
    <t>BANCADA EM GRANITO CINZA ANDORINHA E = 3 CM, APOIADA EM CONSOLE DE METALON 20 X 30 MM</t>
  </si>
  <si>
    <t>GRADE EXTERNA FERRO COM FIXACAO EM PILARES ALVENARIA</t>
  </si>
  <si>
    <t xml:space="preserve">RAMPA PARA LAVAGEM DA AMBULÂNCIA </t>
  </si>
  <si>
    <t>ED-48216</t>
  </si>
  <si>
    <t>ALVENARIA DE BLOCO DE CONCRETO CHEIO SEM ARMAÇÃO, EM CONCRETO COM FCK 15MPA , ESP. 14CM, PARA REVESTIMENTO, INCLUSIVE ARGAMASSA PARA ASSENTAMENTO (DETALHE D - CADERNO SEDS)</t>
  </si>
  <si>
    <t>ED-51097</t>
  </si>
  <si>
    <t>ATERRO COMPACTADO MANUAL, COM SOQUETE</t>
  </si>
  <si>
    <t>00004743</t>
  </si>
  <si>
    <t>CASCALHO DE CAVA</t>
  </si>
  <si>
    <t>ED-50459</t>
  </si>
  <si>
    <t>PINTURA ACRÍLICA PARA PISO EM PASSEIO/SUPERFÍCIE CIMENTADA, DUAS (2) DEMÃOS</t>
  </si>
  <si>
    <t xml:space="preserve">INSTALAÇÕES ELETRICAS </t>
  </si>
  <si>
    <t>VALOR TOTAL:</t>
  </si>
  <si>
    <t xml:space="preserve">PLANILHA ORÇAMENTÁRIA </t>
  </si>
  <si>
    <t>PREFEITURA MUNICIPAL DE PAPAGAIOS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</si>
  <si>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</si>
  <si>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ED-16660</t>
  </si>
  <si>
    <t xml:space="preserve"> LOCAÇÃO DE OBRA COM GABARITO DE TÁBUAS CORRIDAS
PONTALETADAS A CADA 2,00M, REAPROVEITAMENTO (2X),
INCLUSIVE ACOMPANHAMENTO DE EQUIPE TOPOGRÁFICA PARA
MARCAÇÃO DE PONTO TOPOGRÁFICO</t>
  </si>
  <si>
    <t>ED-17989</t>
  </si>
  <si>
    <t xml:space="preserve"> ESCAVAÇÃO E CARGA MECANIZADA EM MATERIAL DE 1ª
CATEGORIA</t>
  </si>
  <si>
    <t>ED-51105</t>
  </si>
  <si>
    <t>INFRAESTRUTURA</t>
  </si>
  <si>
    <t>FORNECIMENTO DE CONCRETO ESTRUTURAL, PREPARADO EM OBRA COM BETONEIRA, COM FCK 20 MPA, INCLUSIVE LANÇAMENTO, ADENSAMENTO E ACABAMENTO (FUNDAÇÃO)</t>
  </si>
  <si>
    <t>PERFURAÇÃO DE ESTACA BROCA A TRADO MECANIZADO D = 400 MM</t>
  </si>
  <si>
    <t>ESCAVAÇÃO MANUAL DE VALAS EM SOLO, COM ALTURA DE 0 A1,50 M</t>
  </si>
  <si>
    <t>CORTE, DOBRA E MONTAGEM DE AÇO CA-50 DIÂMETRO (6,3MM A 12,5MM)</t>
  </si>
  <si>
    <t>CORTE, DOBRA E MONTAGEM DE AÇO CA-60 DIÂMETRO (4,2MM A 5,0MM)</t>
  </si>
  <si>
    <t>FORMA E DESFORMA DE TÁBUA E SARRAFO, REAPROVEITAMENTO (3X), EXCLUSIVE ESCORAMENTO</t>
  </si>
  <si>
    <t>FORMA E DESFORMA DE MADEIRA PARA ESTRUTURA EM CURVA COM TÁBUA, SARRAFO E COMPENSADO RESINADO NAVAL, ESP. 6MM, REAPROVEITAMENTO (3X), EXCLUSIVE ESCORAMENTO</t>
  </si>
  <si>
    <t>ED-49786</t>
  </si>
  <si>
    <t xml:space="preserve">ED-49755 </t>
  </si>
  <si>
    <t>ARM-AÇO-00</t>
  </si>
  <si>
    <t>ARM-AÇO-015</t>
  </si>
  <si>
    <t>ED-8457</t>
  </si>
  <si>
    <t>SUPERESTRUTURA</t>
  </si>
  <si>
    <t>CORTE, DOBRA E MONTAGEM DE AÇO CA-50 DIÂMETRO (6,3MM A 
12,5MM)</t>
  </si>
  <si>
    <t>FORNECIMENTO DE CONCRETO ESTRUTURAL, PREPARADO EM OBRA, COM FCK 25 MPA, INCLUSIVE LANÇAMENTO, ADENSAMENTO E ACABAMENTO</t>
  </si>
  <si>
    <t>ED-49619</t>
  </si>
  <si>
    <t>ED-50168</t>
  </si>
  <si>
    <t>KG</t>
  </si>
  <si>
    <t xml:space="preserve"> Muro de arrimo em concreto, tipo OC.MA-01 (Execução, incluindo fornecimento e transporte de todos os materiais)
</t>
  </si>
  <si>
    <t>RO-41596</t>
  </si>
  <si>
    <t xml:space="preserve">PINTURA </t>
  </si>
  <si>
    <t xml:space="preserve">518,91
</t>
  </si>
  <si>
    <t>2.1</t>
  </si>
  <si>
    <t>2.2</t>
  </si>
  <si>
    <t>2.3</t>
  </si>
  <si>
    <t>2.4</t>
  </si>
  <si>
    <t>2.5</t>
  </si>
  <si>
    <t>2.6</t>
  </si>
  <si>
    <t>2.7</t>
  </si>
  <si>
    <t>2.8</t>
  </si>
  <si>
    <t>3.1</t>
  </si>
  <si>
    <t>3.2</t>
  </si>
  <si>
    <t>3.3</t>
  </si>
  <si>
    <t>3.4</t>
  </si>
  <si>
    <t>4.1</t>
  </si>
  <si>
    <t>4.2</t>
  </si>
  <si>
    <t>4.3</t>
  </si>
  <si>
    <t>4.4</t>
  </si>
  <si>
    <t>4.5</t>
  </si>
  <si>
    <t>4.6</t>
  </si>
  <si>
    <t>4.7</t>
  </si>
  <si>
    <t>4.8</t>
  </si>
  <si>
    <t>4.9</t>
  </si>
  <si>
    <t>4.10</t>
  </si>
  <si>
    <t>5.1</t>
  </si>
  <si>
    <t>5.2</t>
  </si>
  <si>
    <t>5.3</t>
  </si>
  <si>
    <t>5.4</t>
  </si>
  <si>
    <t>5.5</t>
  </si>
  <si>
    <t>5.6</t>
  </si>
  <si>
    <t>5.7</t>
  </si>
  <si>
    <t>5.8</t>
  </si>
  <si>
    <t>5.9</t>
  </si>
  <si>
    <t>5.10</t>
  </si>
  <si>
    <t>6.1</t>
  </si>
  <si>
    <t>6.2</t>
  </si>
  <si>
    <t>6.3</t>
  </si>
  <si>
    <t>6.4</t>
  </si>
  <si>
    <t>6.6</t>
  </si>
  <si>
    <t>6.8</t>
  </si>
  <si>
    <t>7.1</t>
  </si>
  <si>
    <t>7.2</t>
  </si>
  <si>
    <t>7.3</t>
  </si>
  <si>
    <t>7.4</t>
  </si>
  <si>
    <t>7.5</t>
  </si>
  <si>
    <t>7.6</t>
  </si>
  <si>
    <t>7.7</t>
  </si>
  <si>
    <t>8.1</t>
  </si>
  <si>
    <t>8.2</t>
  </si>
  <si>
    <t>8.3</t>
  </si>
  <si>
    <t>8.4</t>
  </si>
  <si>
    <t>8.5</t>
  </si>
  <si>
    <t>8.6</t>
  </si>
  <si>
    <t>9.1</t>
  </si>
  <si>
    <t>9.2</t>
  </si>
  <si>
    <t>9.3</t>
  </si>
  <si>
    <t>9.4</t>
  </si>
  <si>
    <t>9.5</t>
  </si>
  <si>
    <t>9.6</t>
  </si>
  <si>
    <t>9.7</t>
  </si>
  <si>
    <t>9.8</t>
  </si>
  <si>
    <t>9.9</t>
  </si>
  <si>
    <t>9.10</t>
  </si>
  <si>
    <t>9.11</t>
  </si>
  <si>
    <t>9.12</t>
  </si>
  <si>
    <t>9.13</t>
  </si>
  <si>
    <t>10.1</t>
  </si>
  <si>
    <t>10.2</t>
  </si>
  <si>
    <t>10.3</t>
  </si>
  <si>
    <t>10.4</t>
  </si>
  <si>
    <t>10.5</t>
  </si>
  <si>
    <t>10.6</t>
  </si>
  <si>
    <t>10.7</t>
  </si>
  <si>
    <t>11.1</t>
  </si>
  <si>
    <t>11.2</t>
  </si>
  <si>
    <t>12.1</t>
  </si>
  <si>
    <t>12.2</t>
  </si>
  <si>
    <t>13.1</t>
  </si>
  <si>
    <t>LIMPEZA DE OBRA</t>
  </si>
  <si>
    <t>IMPERMEABILIZAÇÃO COM MANTA ASFÁLTICA                           PRÉ-FABRICADA, E=4 MM</t>
  </si>
  <si>
    <t xml:space="preserve"> FORNECIMENTO DE ESTRUTURA METÁLICA E ENGRADAMENTO
METÁLICO, EM AÇO, SOBRE LAJE PARA TELHA METALICA,
COBERTURA PADRÃO DO PRÉDIO ESCOLAR, EXCLUSIVE TELHA,
INCLUSIVE FABRICAÇÃO, TRANSPORTE, MONTAGEM, APLICAÇÃO
DE FUNDO PREPARADOR ANTICORROSIVO, UMA (1) DEMÃO E
PINTURA ESMALTE, DUAS (2) DEMÃOS</t>
  </si>
  <si>
    <t>ED-50227</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</si>
  <si>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</si>
  <si>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ED-50228</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</si>
  <si>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</si>
  <si>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ED-50232</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</si>
  <si>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</si>
  <si>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ED-13336</t>
  </si>
  <si>
    <t xml:space="preserve"> LUMINÁRIA COMERCIAL CHANFRADA DE SOBREPOR COMPLETA, PARA UMA (1)LÂMPADA TUBULAR LED1X18W-ØT8,TEMPERATURA DA COR6500K,FORNECIMENTO E INSTALAÇÃO, INCLUSIVE BASE E LÂMPADA</t>
  </si>
  <si>
    <t>ENTRADA DE ENERGIA AÉREA, TIPO B2, PADRÃO CEMIG, CARGA
INSTALADA DE 10,1KW ATÉ 15KW, BIFÁSICO, COM SAÍDA
SUBTERRÂNEA, INCLUSIVE POSTE, CAIXA PARA MEDIDOR,
DISJUNTOR, BARRAMENTO, ATERRAMENTO E ACESSÓRIOS</t>
  </si>
  <si>
    <t>ED-20580</t>
  </si>
  <si>
    <t>QUADRO DE DISTRIBUIÇÃO PARA 12 MÓDULOS COM
BARRAMENTO E CHAVE</t>
  </si>
  <si>
    <t>ED-49499</t>
  </si>
  <si>
    <t>BARRACÃO DE OBRA, EM CHAPA DE COMPENSADO RESINADO,
INCLUSIVE INSTALAÇÕES SANITÁRIAS E MOBILIÁRIO - PADRÃO
DER-MG</t>
  </si>
  <si>
    <t>ED-50135</t>
  </si>
  <si>
    <t>INSTALAÇÕES SANITÁRIAS E HIDRAULICAS</t>
  </si>
  <si>
    <t>KIT CAVALETE PARA MEDIÇÃO DE ÁGUA, EMBUTIDO EM
ALVENARIA, EM AÇO GALVANIZADO DN 20MM (1/2") - PADRÃO
CONCESSIONÁRIA LOCAL, EXCLUSIVE HIDRÔMETRO</t>
  </si>
  <si>
    <t>ED-15204</t>
  </si>
  <si>
    <t>CAIXA DE ESGOTO DE INSPEÇÃO/PASSAGEM EM ALVENARIA (
100X100X50CM), REVESTIMENTO EM ARGAMASSA COM ADITIVO
IMPERMEABILIZANTE, COM TAMPA DE CONCRETO, INCLUSIVE
ESCAVAÇÃO, REATERRO E TRANSPORTE E RETIRADA DO
MATERIAL ESCAVADO (EM CAÇAMBA)</t>
  </si>
  <si>
    <t>ED-49903</t>
  </si>
  <si>
    <t>CAIXA D´ÁGUA DE POLIETILENO, CAPACIDADE DE 1.000L,
INCLUSIVE TAMPA, TORNEIRA DE BOIA, EXTRAVASOR, TUBO DE
LIMPEZA E ACESSÓRIOS, EXCLUSIVE TUBULAÇÃO DE ENTRADA/
SAÍDA DE ÁGUA</t>
  </si>
  <si>
    <t>ED-49936</t>
  </si>
  <si>
    <t xml:space="preserve"> PONTO DE EMBUTIR PARA ESGOTO EM TUBO PVC RÍGIDO, PBV -
SÉRIE NORMAL, DN 100MM (4"), EMBUTIDO EM PISO COM
DISTÂNCIA DE ATÉ CINCO (5) METROS DA RAMAL DE ESGOTO,
INCLUSIVE CONEXÕES E FIXAÇÃO DO TUBO COM ENCHIMENTO
DO RASGO NO CONCRETO COM ARGAMASSA</t>
  </si>
  <si>
    <t>ED-50225</t>
  </si>
  <si>
    <t>PONTO DE EMBUTIR PARA ÁGUA FRIA EM TUBO DE PVC RÍGIDO
SOLDÁVEL, DN 20MM (1/2"), EMBUTIDO NA ALVENARIA COM
DISTÂNCIA DE ATÉ CINCO (5) METROS DA TOMADA DE ÁGUA,
INCLUSIVE CONEXÕES E FIXAÇÃO DO TUBO COM ENCHIMENTO
DO RASGO NA ALVENARIA/CONCRETO COM ARGAMASSA</t>
  </si>
  <si>
    <t xml:space="preserve">ED-50221 </t>
  </si>
  <si>
    <t xml:space="preserve"> PONTO DE EMBUTIR PARA ÁGUA FRIA EM TUBO PVC RÍGIDO
ROSCÁVEL, DN 1/2" (20MM), EMBUTIDO NA ALVENARIA COM
DISTÂNCIA DE ATÉ CINCO (5) METROS DA TOMADA DE ÁGUA,
INCLUSIVE CONEXÕES E FIXAÇÃO DO TUBO COM ENCHIMENTO
DO RASGO NA ALVENARIA/CONCRETO COM ARGAMASSA</t>
  </si>
  <si>
    <t>ED-50222</t>
  </si>
  <si>
    <t>PONTO DE EMBUTIR PARA UMA (1) TOMADA TELEFÔNICA (
CONECTOR RJ11), COM PLACA 4"X2" DE UM (1) POSTO, COM
ELETRODUTO FLEXÍVEL CORRUGADO, ANTI-CHAMA, DN 25MM (3/
4"), EMBUTIDO NA ALVENARIA E FIO TELEFÔNICO (FI) EM COBRE
ELETROLÍTICO ESTANHADO DE SEÇÃO MACIÇA, ESP. 0,60MM (2X0
,60MM), COM DISTÂNCIA DE ATÉ DEZ (10) METROS DO PONTO DE
DERIVAÇÃO, INCLUSIVE CAIXA DE LIGAÇÃO, SUPORTE E FIXAÇÃO
DO ELETRODUTO COM ENCHIMENTO DO RASGO NA ALVENARIA/
CONCRETO COM ARGAMASSA</t>
  </si>
  <si>
    <t>ED-50231</t>
  </si>
  <si>
    <t xml:space="preserve"> LIMPEZA FINAL PARA ENTREGA DA OBRA</t>
  </si>
  <si>
    <t>ED-50266</t>
  </si>
  <si>
    <t>ED-15716</t>
  </si>
  <si>
    <t>DEPÓSITO PARA CILINDRO DE GÁS , INCLUSIVE ALVENARIA
DE VEDAÇÃO COM ESP. 14CM, CHAPISCO COM ARGAMASSA (
TRAÇO 1:3), ESP. 5MM, REBOCO COM ARGAMASSA (TRAÇO 1:2:8),
ESP. 20MM, PINTURA ACRÍLICA EM DUAS (2) DEMÃOS, LAJE
IMPERMEABILIZADA E PORTÃO EM TELA GALVANIZADA FIO 12
COM CADEADO, EXCLUSIVE CILINDROS - PADRÃO DER-MG</t>
  </si>
  <si>
    <t xml:space="preserve">TORNEIRA METÁLICA HOSPITALAR, ABERTURA ALAVANCA 1/4 DE
VOLTA, ACABAMENTO CROMADO, COM AREJADOR, APLICAÇÃO
DE MESA, INCLUSIVE ENGATE FLEXÍVEL METÁLICO, INCLUSIVE
FORNECIMENTO E INSTALAÇÃO
</t>
  </si>
  <si>
    <t>ED-22766</t>
  </si>
  <si>
    <t>TORNEIRA METÁLICA PARA IRRIGAÇÃO/JARDIM, ACABAMENTO
CROMADO, APLICAÇÃO DE PAREDE, INCLUSIVE FORNECIMENTO
E INSTALAÇÃO</t>
  </si>
  <si>
    <t>ED-50323</t>
  </si>
  <si>
    <t>TORNEIRA METÁLICA PARA LAVATÓRIO, ABERTURA 1/4 DE VOLTA,
ACABAMENTO CROMADO, COM AREJADOR, APLICAÇÃO DE MESA
, INCLUSIVE ENGATE FLEXÍVEL METÁLICO, FORNECIMENTO E
INSTALAÇÃO</t>
  </si>
  <si>
    <t>ED-50330</t>
  </si>
  <si>
    <t>TORNEIRA METÁLICA PARA PIA, ABERTURA 1/4 DE VOLTA,
ACABAMENTO CROMADO, COM AREJADOR, APLICAÇÃO DE
PAREDE, INCLUSIVE FORNECIMENTO E INSTALAÇÃO</t>
  </si>
  <si>
    <t>ED-50326</t>
  </si>
  <si>
    <t xml:space="preserve">TORNEIRA METÁLICA PARA TANQUE, ACABAMENTO CROMADO,
BICO COM ROSCA, INCLUSIVE FORNECIMENTO E INSTALAÇÃO
</t>
  </si>
  <si>
    <t>ED-50331</t>
  </si>
  <si>
    <t>12.3</t>
  </si>
  <si>
    <t>12.4</t>
  </si>
  <si>
    <t>12.5</t>
  </si>
  <si>
    <t>12.6</t>
  </si>
  <si>
    <t>12.7</t>
  </si>
  <si>
    <t>12.8</t>
  </si>
  <si>
    <t>12.9</t>
  </si>
  <si>
    <t>12.10</t>
  </si>
  <si>
    <t>12.11</t>
  </si>
  <si>
    <t>11.3</t>
  </si>
  <si>
    <t>11.4</t>
  </si>
  <si>
    <t>11.5</t>
  </si>
  <si>
    <t>11.6</t>
  </si>
  <si>
    <t>11.7</t>
  </si>
  <si>
    <t>KARINA ERICA DE OLIVEIRA</t>
  </si>
  <si>
    <t>SECRETARIA MUNICIPAL DE PLANEJAMENTO</t>
  </si>
  <si>
    <t>CAU A42262-2</t>
  </si>
  <si>
    <t xml:space="preserve">PREFEITURA MUNICIPAL DE PAPAGAIOS </t>
  </si>
  <si>
    <t>SERVIÇOS DIVERSOS</t>
  </si>
  <si>
    <t>CRONOGRAMA FÍSICO-FINANCEIRO</t>
  </si>
  <si>
    <t xml:space="preserve">PREFEITURA:MUNICIPAL DE PAPAGAIOS </t>
  </si>
  <si>
    <t>ETAPAS/DESCRIÇÃO</t>
  </si>
  <si>
    <t>FÍSICO/ FINANCEIRO</t>
  </si>
  <si>
    <t>TOTAL  ETAPAS</t>
  </si>
  <si>
    <t>MÊS 1</t>
  </si>
  <si>
    <t>MÊS 2</t>
  </si>
  <si>
    <t>MÊS 3</t>
  </si>
  <si>
    <t>MÊS 4</t>
  </si>
  <si>
    <t>MÊS 5</t>
  </si>
  <si>
    <t>SERVIÇOS PRELIMINARES</t>
  </si>
  <si>
    <t>Físico %</t>
  </si>
  <si>
    <t>Financeiro</t>
  </si>
  <si>
    <t xml:space="preserve">INFRAESTRUTURA </t>
  </si>
  <si>
    <t xml:space="preserve">SUPRA ESTRUTURA </t>
  </si>
  <si>
    <t>TOTAL</t>
  </si>
  <si>
    <t>Observações:</t>
  </si>
  <si>
    <t>CREA</t>
  </si>
  <si>
    <t>OBRA: CONSTRUÇAO BASE DESCENTRALIZADA DO SAMU</t>
  </si>
  <si>
    <t>RUA SÃO VICENTE SN CENTRO PAPAGAIOS MG</t>
  </si>
  <si>
    <t>ALVENARIA</t>
  </si>
  <si>
    <t>RAMPA PARA LAVAGEM DA AMBULANCIA</t>
  </si>
  <si>
    <t>INSTALAÇOES ELETRICAS</t>
  </si>
  <si>
    <t>INSTALAÇOES SANITARIAS E HIDRAULICAS</t>
  </si>
  <si>
    <t>LIMPEZA DA OBRA</t>
  </si>
  <si>
    <t>14.1</t>
  </si>
  <si>
    <t xml:space="preserve">DEMOLIÇAO DA SALA DO GERADOR E MUDANÇA DO GERADOR DE LOCAL COM CONSTRUÇAO DE SALA DE ALVENARIA DE TIJOLO REBOCADO E PINTADO  COM COBERTURA DE ESTRUTURA METALICA E ESQUADRIAS, TUBULAÇAO E PISO DE CONCRETO INSTALADO. </t>
  </si>
  <si>
    <t>SALA DE GERADOR</t>
  </si>
  <si>
    <t>SALA GERADOR</t>
  </si>
  <si>
    <t>1.6</t>
  </si>
  <si>
    <t>DEMOLIÇÃO MANUAL DE PISO CIMENTADO OU CONTRAPISO DE
ARGAMASSA, COM ESPESSURA MÁXIMA DE 10CM, INCLUSIVE
AFASTAMENTO E EMPILHAMENTO, EXCLUSIVE TRANSPORTE E
RETIRADA DO MATERIAL DEMOLIDO</t>
  </si>
  <si>
    <t>ED-48479</t>
  </si>
  <si>
    <t>PISO PODOTÁTIL DE CONCRETO, DIRECIONAL, APLICADO EM
PISO (20X20CM) COM JUNTA SECA, COR VERMELHO/AMARELO,
ASSENTAMENTO COM ARGAMASSA INDUSTRIALIZADA, INCLUSIVE
 FORNECIMENTO E INSTALAÇÃO</t>
  </si>
  <si>
    <t>ED-15227</t>
  </si>
  <si>
    <t>5.11</t>
  </si>
  <si>
    <t>5.12</t>
  </si>
  <si>
    <t xml:space="preserve">FORNECIMENTO E ASSENTAMENTO DE TUBO PVC RÍGIDO,
DRENAGEM/PLUVIAL, PBV - SÉRIE NORMAL, DN 100 MM (4"),
INCLUSIVE CONEXÕES
</t>
  </si>
  <si>
    <t>8.7</t>
  </si>
  <si>
    <t>ED-48669</t>
  </si>
  <si>
    <t>LOCAL :RUA SÃO VICENTE S/N CENTRO PAPAGAIOS MG                                                                       BDI=28,75% JAN 2023                  DESONERADO</t>
  </si>
  <si>
    <t>OBRA:CONSTRUÇAO BASE DESCENTRALIZADA DO SAMU                                         EMPREITADA GLOBAL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</si>
</sst>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 &quot;#,##0.00"/>
  </numFmts>
  <fonts count="20" x14ac:knownFonts="1">
    <font>
      <sz val="11"/>
      <color theme="1"/>
      <name val="Calibri"/>
      <family val="2"/>
      <scheme val="minor"/>
    </font>
    <font>
      <sz val="8"/>
      <color theme="1"/>
      <name val="Arial"/>
      <family val="2"/>
    </font>
    <font>
      <b/>
      <sz val="8"/>
      <color rgb="FF000000"/>
      <name val="Arial"/>
      <family val="2"/>
    </font>
    <font>
      <sz val="8"/>
      <color rgb="FF000000"/>
      <name val="Arial"/>
      <family val="2"/>
    </font>
    <font>
      <sz val="16"/>
      <color theme="1"/>
      <name val="Arial"/>
      <family val="2"/>
    </font>
    <font>
      <sz val="11"/>
      <color theme="1"/>
      <name val="Arial"/>
      <family val="2"/>
    </font>
    <font>
      <sz val="9"/>
      <color rgb="FF000000"/>
      <name val="Arial"/>
      <family val="2"/>
    </font>
    <font>
      <sz val="10"/>
      <name val="Arial"/>
      <family val="2"/>
    </font>
    <font>
      <b/>
      <sz val="9"/>
      <color rgb="FF000000"/>
      <name val="Arial"/>
      <family val="2"/>
    </font>
    <font>
      <sz val="9"/>
      <color theme="1"/>
      <name val="Arial"/>
      <family val="2"/>
    </font>
    <font>
      <b/>
      <sz val="10"/>
      <color rgb="FF000000"/>
      <name val="Arial"/>
      <family val="2"/>
    </font>
    <font>
      <sz val="10"/>
      <color rgb="FF000000"/>
      <name val="Arial"/>
      <family val="2"/>
    </font>
    <font>
      <sz val="9"/>
      <name val="Arial"/>
      <family val="2"/>
    </font>
    <font>
      <sz val="8"/>
      <name val="Arial"/>
      <family val="2"/>
    </font>
    <font>
      <b/>
      <sz val="9"/>
      <name val="Arial"/>
      <family val="2"/>
    </font>
    <font>
      <b/>
      <sz val="10"/>
      <name val="Arial"/>
      <family val="2"/>
    </font>
    <font>
      <b/>
      <sz val="12"/>
      <name val="Arial"/>
      <family val="2"/>
    </font>
    <font>
      <sz val="9"/>
      <color indexed="8"/>
      <name val="Arial"/>
      <family val="2"/>
    </font>
    <font>
      <b/>
      <sz val="9"/>
      <color indexed="8"/>
      <name val="Arial"/>
      <family val="2"/>
    </font>
    <font>
      <b/>
      <sz val="16"/>
      <name val="Arial"/>
      <family val="2"/>
    </font>
  </fonts>
  <fills count="15">
    <fill>
      <patternFill patternType="none"/>
    </fill>
    <fill>
      <patternFill patternType="gray125"/>
    </fill>
    <fill>
      <patternFill patternType="none"/>
    </fill>
    <fill>
      <patternFill patternType="solid">
        <fgColor rgb="FFCCCCCC"/>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theme="9" tint="0.39997558519241921"/>
        <bgColor indexed="64"/>
      </patternFill>
    </fill>
    <fill>
      <patternFill patternType="solid">
        <fgColor theme="0"/>
        <bgColor indexed="64"/>
      </patternFill>
    </fill>
    <fill>
      <patternFill patternType="solid">
        <fgColor theme="3" tint="0.39997558519241921"/>
        <bgColor indexed="64"/>
      </patternFill>
    </fill>
    <fill>
      <patternFill patternType="solid">
        <fgColor indexed="9"/>
        <bgColor indexed="64"/>
      </patternFill>
    </fill>
  </fills>
  <borders count="6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52">
    <xf numFmtId="0" fontId="0" fillId="0" borderId="0" xfId="0"/>
    <xf numFmtId="0" fontId="1" fillId="0" borderId="3" xfId="0" applyFont="1" applyBorder="1"/>
    <xf numFmtId="0" fontId="1" fillId="0" borderId="1" xfId="0" applyFont="1" applyBorder="1"/>
    <xf numFmtId="0" fontId="1" fillId="0" borderId="4" xfId="0" applyFont="1" applyBorder="1"/>
    <xf numFmtId="0" fontId="1" fillId="0" borderId="5" xfId="0" applyFont="1" applyBorder="1"/>
    <xf numFmtId="0" fontId="1" fillId="0" borderId="1" xfId="0" applyFont="1" applyBorder="1" applyAlignment="1">
      <alignment horizontal="center"/>
    </xf>
    <xf numFmtId="0" fontId="1" fillId="0" borderId="0" xfId="0" applyFont="1"/>
    <xf numFmtId="0" fontId="2" fillId="3" borderId="2" xfId="0" applyFont="1" applyFill="1" applyBorder="1" applyAlignment="1">
      <alignment horizontal="center" vertical="center" wrapText="1"/>
    </xf>
    <xf numFmtId="0" fontId="1" fillId="0" borderId="6" xfId="0" applyFont="1" applyBorder="1"/>
    <xf numFmtId="0" fontId="1" fillId="0" borderId="8" xfId="0" applyFont="1" applyBorder="1"/>
    <xf numFmtId="0" fontId="1" fillId="0" borderId="9" xfId="0" applyFont="1" applyBorder="1"/>
    <xf numFmtId="10" fontId="1" fillId="0" borderId="5" xfId="0" applyNumberFormat="1" applyFont="1" applyBorder="1"/>
    <xf numFmtId="0" fontId="3" fillId="4" borderId="2" xfId="0" applyFont="1" applyFill="1" applyBorder="1" applyAlignment="1">
      <alignment horizontal="left" vertical="center" wrapText="1"/>
    </xf>
    <xf numFmtId="0" fontId="6" fillId="4" borderId="2" xfId="0" applyFont="1" applyFill="1" applyBorder="1" applyAlignment="1">
      <alignment horizontal="left" vertical="center" wrapText="1"/>
    </xf>
    <xf numFmtId="0" fontId="2" fillId="3" borderId="12" xfId="0" applyFont="1" applyFill="1" applyBorder="1" applyAlignment="1">
      <alignment horizontal="center" vertical="center" wrapText="1"/>
    </xf>
    <xf numFmtId="0" fontId="1" fillId="0" borderId="1" xfId="0" applyFont="1" applyBorder="1" applyAlignment="1">
      <alignment horizontal="center"/>
    </xf>
    <xf numFmtId="0" fontId="3" fillId="12" borderId="2" xfId="0" applyFont="1" applyFill="1" applyBorder="1" applyAlignment="1">
      <alignment horizontal="left" vertical="center" wrapText="1"/>
    </xf>
    <xf numFmtId="0" fontId="6" fillId="12" borderId="2" xfId="0" applyFont="1" applyFill="1" applyBorder="1" applyAlignment="1">
      <alignment horizontal="left" vertical="center" wrapText="1"/>
    </xf>
    <xf numFmtId="10" fontId="1" fillId="0" borderId="0" xfId="0" applyNumberFormat="1" applyFont="1"/>
    <xf numFmtId="0" fontId="8" fillId="4" borderId="7" xfId="0" applyFont="1" applyFill="1" applyBorder="1" applyAlignment="1">
      <alignment horizontal="center" vertical="center" wrapText="1"/>
    </xf>
    <xf numFmtId="4" fontId="8" fillId="5" borderId="2" xfId="0" applyNumberFormat="1" applyFont="1" applyFill="1" applyBorder="1" applyAlignment="1">
      <alignment horizontal="right" vertical="center" wrapText="1"/>
    </xf>
    <xf numFmtId="0" fontId="6" fillId="7" borderId="2" xfId="0" applyFont="1" applyFill="1" applyBorder="1" applyAlignment="1">
      <alignment horizontal="center" vertical="center" wrapText="1"/>
    </xf>
    <xf numFmtId="0" fontId="6" fillId="6" borderId="2" xfId="0" applyFont="1" applyFill="1" applyBorder="1" applyAlignment="1">
      <alignment horizontal="left" vertical="center" wrapText="1"/>
    </xf>
    <xf numFmtId="4" fontId="6" fillId="8" borderId="2" xfId="0" applyNumberFormat="1" applyFont="1" applyFill="1" applyBorder="1" applyAlignment="1">
      <alignment horizontal="right" vertical="center" wrapText="1"/>
    </xf>
    <xf numFmtId="4" fontId="6" fillId="0" borderId="2" xfId="0" applyNumberFormat="1" applyFont="1" applyFill="1" applyBorder="1" applyAlignment="1">
      <alignment horizontal="right" vertical="center" wrapText="1"/>
    </xf>
    <xf numFmtId="0" fontId="6" fillId="4" borderId="7" xfId="0" applyFont="1" applyFill="1" applyBorder="1" applyAlignment="1">
      <alignment horizontal="center" vertical="center" wrapText="1"/>
    </xf>
    <xf numFmtId="0" fontId="8" fillId="4"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2" fontId="6" fillId="4" borderId="2" xfId="0" applyNumberFormat="1" applyFont="1" applyFill="1" applyBorder="1" applyAlignment="1">
      <alignment horizontal="center" vertical="center" wrapText="1"/>
    </xf>
    <xf numFmtId="4" fontId="6" fillId="5" borderId="2" xfId="0" applyNumberFormat="1" applyFont="1" applyFill="1" applyBorder="1" applyAlignment="1">
      <alignment horizontal="right" vertical="center" wrapText="1"/>
    </xf>
    <xf numFmtId="0" fontId="8" fillId="12" borderId="2" xfId="0" applyFont="1" applyFill="1" applyBorder="1" applyAlignment="1">
      <alignment horizontal="left" vertical="center" wrapText="1"/>
    </xf>
    <xf numFmtId="0" fontId="6" fillId="12" borderId="2" xfId="0" applyFont="1" applyFill="1" applyBorder="1" applyAlignment="1">
      <alignment horizontal="center" vertical="center" wrapText="1"/>
    </xf>
    <xf numFmtId="2" fontId="6" fillId="12" borderId="2" xfId="0" applyNumberFormat="1" applyFont="1" applyFill="1" applyBorder="1" applyAlignment="1">
      <alignment horizontal="center" vertical="center" wrapText="1"/>
    </xf>
    <xf numFmtId="4" fontId="6" fillId="12" borderId="2" xfId="0" applyNumberFormat="1" applyFont="1" applyFill="1" applyBorder="1" applyAlignment="1">
      <alignment horizontal="right" vertical="center" wrapText="1"/>
    </xf>
    <xf numFmtId="0" fontId="9" fillId="9" borderId="3" xfId="0" applyFont="1" applyFill="1" applyBorder="1" applyAlignment="1" applyProtection="1">
      <alignment wrapText="1"/>
      <protection locked="0"/>
    </xf>
    <xf numFmtId="0" fontId="9" fillId="9" borderId="1" xfId="0" applyFont="1" applyFill="1" applyBorder="1" applyAlignment="1" applyProtection="1">
      <alignment wrapText="1"/>
      <protection locked="0"/>
    </xf>
    <xf numFmtId="4" fontId="11" fillId="8" borderId="2" xfId="0" applyNumberFormat="1" applyFont="1" applyFill="1" applyBorder="1" applyAlignment="1">
      <alignment horizontal="right" vertical="center" wrapText="1"/>
    </xf>
    <xf numFmtId="0" fontId="10" fillId="13" borderId="7" xfId="0" applyFont="1" applyFill="1" applyBorder="1" applyAlignment="1">
      <alignment horizontal="center" vertical="center" wrapText="1"/>
    </xf>
    <xf numFmtId="4" fontId="10" fillId="13" borderId="2" xfId="0" applyNumberFormat="1" applyFont="1" applyFill="1" applyBorder="1" applyAlignment="1">
      <alignment horizontal="right" vertical="center" wrapText="1"/>
    </xf>
    <xf numFmtId="0" fontId="8" fillId="10" borderId="17" xfId="0" applyFont="1" applyFill="1" applyBorder="1" applyAlignment="1">
      <alignment horizontal="right" vertical="center" wrapText="1"/>
    </xf>
    <xf numFmtId="4" fontId="8" fillId="5" borderId="17" xfId="0" applyNumberFormat="1" applyFont="1" applyFill="1" applyBorder="1" applyAlignment="1">
      <alignment horizontal="right" vertical="center" wrapText="1"/>
    </xf>
    <xf numFmtId="0" fontId="10" fillId="11" borderId="18" xfId="0" applyFont="1" applyFill="1" applyBorder="1" applyAlignment="1">
      <alignment horizontal="right" vertical="top"/>
    </xf>
    <xf numFmtId="4" fontId="10" fillId="11" borderId="19" xfId="0" applyNumberFormat="1" applyFont="1" applyFill="1" applyBorder="1" applyAlignment="1">
      <alignment horizontal="right" vertical="center" wrapText="1"/>
    </xf>
    <xf numFmtId="0" fontId="6" fillId="7" borderId="21" xfId="0" applyFont="1" applyFill="1" applyBorder="1" applyAlignment="1">
      <alignment horizontal="center" vertical="center" wrapText="1"/>
    </xf>
    <xf numFmtId="0" fontId="10" fillId="13" borderId="22" xfId="0" applyFont="1" applyFill="1" applyBorder="1" applyAlignment="1">
      <alignment horizontal="center" vertical="center" wrapText="1"/>
    </xf>
    <xf numFmtId="0" fontId="9" fillId="0" borderId="20" xfId="0" applyFont="1" applyBorder="1" applyAlignment="1">
      <alignment horizontal="center"/>
    </xf>
    <xf numFmtId="0" fontId="10" fillId="13" borderId="11"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0" fillId="14" borderId="26" xfId="0" applyFill="1" applyBorder="1" applyAlignment="1">
      <alignment vertical="center"/>
    </xf>
    <xf numFmtId="0" fontId="0" fillId="14" borderId="1" xfId="0" applyFill="1" applyBorder="1" applyAlignment="1">
      <alignment vertical="center"/>
    </xf>
    <xf numFmtId="0" fontId="0" fillId="14" borderId="1" xfId="0" applyFill="1" applyBorder="1" applyAlignment="1">
      <alignment vertical="center" wrapText="1"/>
    </xf>
    <xf numFmtId="0" fontId="0" fillId="14" borderId="27" xfId="0" applyFill="1" applyBorder="1" applyAlignment="1">
      <alignment vertical="center"/>
    </xf>
    <xf numFmtId="0" fontId="15" fillId="14" borderId="37" xfId="0" applyFont="1" applyFill="1" applyBorder="1" applyAlignment="1">
      <alignment horizontal="center" vertical="center"/>
    </xf>
    <xf numFmtId="0" fontId="15" fillId="14" borderId="38" xfId="0" applyFont="1" applyFill="1" applyBorder="1" applyAlignment="1">
      <alignment horizontal="center" vertical="center"/>
    </xf>
    <xf numFmtId="0" fontId="15" fillId="14" borderId="38" xfId="0" applyFont="1" applyFill="1" applyBorder="1" applyAlignment="1">
      <alignment horizontal="center" vertical="center" wrapText="1"/>
    </xf>
    <xf numFmtId="0" fontId="15" fillId="14" borderId="39" xfId="0" applyFont="1" applyFill="1" applyBorder="1" applyAlignment="1">
      <alignment horizontal="center" vertical="center"/>
    </xf>
    <xf numFmtId="49" fontId="17" fillId="14" borderId="41" xfId="0" applyNumberFormat="1" applyFont="1" applyFill="1" applyBorder="1" applyAlignment="1">
      <alignment horizontal="center" vertical="top" wrapText="1"/>
    </xf>
    <xf numFmtId="10" fontId="17" fillId="14" borderId="41" xfId="0" applyNumberFormat="1" applyFont="1" applyFill="1" applyBorder="1" applyAlignment="1">
      <alignment vertical="top" wrapText="1"/>
    </xf>
    <xf numFmtId="10" fontId="17" fillId="14" borderId="42" xfId="0" applyNumberFormat="1" applyFont="1" applyFill="1" applyBorder="1" applyAlignment="1">
      <alignment vertical="top" wrapText="1"/>
    </xf>
    <xf numFmtId="49" fontId="17" fillId="14" borderId="15" xfId="0" applyNumberFormat="1" applyFont="1" applyFill="1" applyBorder="1" applyAlignment="1">
      <alignment horizontal="center" vertical="top" wrapText="1"/>
    </xf>
    <xf numFmtId="4" fontId="17" fillId="14" borderId="15" xfId="0" applyNumberFormat="1" applyFont="1" applyFill="1" applyBorder="1" applyAlignment="1">
      <alignment vertical="top" wrapText="1"/>
    </xf>
    <xf numFmtId="4" fontId="17" fillId="14" borderId="16" xfId="0" applyNumberFormat="1" applyFont="1" applyFill="1" applyBorder="1" applyAlignment="1">
      <alignment vertical="top" wrapText="1"/>
    </xf>
    <xf numFmtId="49" fontId="18" fillId="14" borderId="45" xfId="0" applyNumberFormat="1" applyFont="1" applyFill="1" applyBorder="1" applyAlignment="1">
      <alignment horizontal="center" vertical="top" wrapText="1"/>
    </xf>
    <xf numFmtId="10" fontId="18" fillId="14" borderId="45" xfId="0" applyNumberFormat="1" applyFont="1" applyFill="1" applyBorder="1" applyAlignment="1">
      <alignment vertical="top" wrapText="1"/>
    </xf>
    <xf numFmtId="10" fontId="18" fillId="14" borderId="46" xfId="0" applyNumberFormat="1" applyFont="1" applyFill="1" applyBorder="1" applyAlignment="1">
      <alignment vertical="top" wrapText="1"/>
    </xf>
    <xf numFmtId="49" fontId="18" fillId="14" borderId="49" xfId="0" applyNumberFormat="1" applyFont="1" applyFill="1" applyBorder="1" applyAlignment="1">
      <alignment horizontal="center" vertical="top" wrapText="1"/>
    </xf>
    <xf numFmtId="164" fontId="18" fillId="14" borderId="49" xfId="0" applyNumberFormat="1" applyFont="1" applyFill="1" applyBorder="1" applyAlignment="1">
      <alignment vertical="top" wrapText="1"/>
    </xf>
    <xf numFmtId="164" fontId="18" fillId="14" borderId="50" xfId="0" applyNumberFormat="1" applyFont="1" applyFill="1" applyBorder="1" applyAlignment="1">
      <alignment vertical="top" wrapText="1"/>
    </xf>
    <xf numFmtId="0" fontId="15" fillId="14" borderId="51" xfId="0" applyFont="1" applyFill="1" applyBorder="1" applyAlignment="1">
      <alignment wrapText="1"/>
    </xf>
    <xf numFmtId="0" fontId="15" fillId="14" borderId="52" xfId="0" applyFont="1" applyFill="1" applyBorder="1" applyAlignment="1">
      <alignment wrapText="1"/>
    </xf>
    <xf numFmtId="0" fontId="15" fillId="14" borderId="53" xfId="0" applyFont="1" applyFill="1" applyBorder="1" applyAlignment="1">
      <alignment wrapText="1"/>
    </xf>
    <xf numFmtId="0" fontId="15" fillId="14" borderId="26" xfId="0" applyFont="1" applyFill="1" applyBorder="1" applyAlignment="1">
      <alignment wrapText="1"/>
    </xf>
    <xf numFmtId="0" fontId="0" fillId="0" borderId="4" xfId="0" applyBorder="1" applyAlignment="1">
      <alignment vertical="center"/>
    </xf>
    <xf numFmtId="0" fontId="15" fillId="14" borderId="1" xfId="0" applyFont="1" applyFill="1" applyBorder="1" applyAlignment="1">
      <alignment wrapText="1"/>
    </xf>
    <xf numFmtId="0" fontId="15" fillId="14" borderId="4" xfId="0" applyFont="1" applyFill="1" applyBorder="1" applyAlignment="1">
      <alignment wrapText="1"/>
    </xf>
    <xf numFmtId="0" fontId="0" fillId="0" borderId="5" xfId="0" applyBorder="1" applyAlignment="1">
      <alignment vertical="center"/>
    </xf>
    <xf numFmtId="0" fontId="15" fillId="14" borderId="26" xfId="0" applyFont="1" applyFill="1" applyBorder="1"/>
    <xf numFmtId="0" fontId="13" fillId="0" borderId="56" xfId="0" applyFont="1" applyBorder="1" applyAlignment="1">
      <alignment horizontal="center" vertical="center"/>
    </xf>
    <xf numFmtId="0" fontId="0" fillId="14" borderId="1" xfId="0" applyFill="1" applyBorder="1" applyAlignment="1">
      <alignment wrapText="1"/>
    </xf>
    <xf numFmtId="0" fontId="13" fillId="0" borderId="5" xfId="0" applyFont="1" applyBorder="1" applyAlignment="1">
      <alignment vertical="center"/>
    </xf>
    <xf numFmtId="0" fontId="7" fillId="14" borderId="26" xfId="0" applyFont="1" applyFill="1" applyBorder="1"/>
    <xf numFmtId="0" fontId="7" fillId="14" borderId="1" xfId="0" applyFont="1" applyFill="1" applyBorder="1"/>
    <xf numFmtId="0" fontId="0" fillId="14" borderId="1" xfId="0" applyFill="1" applyBorder="1"/>
    <xf numFmtId="0" fontId="0" fillId="14" borderId="5" xfId="0" applyFill="1" applyBorder="1"/>
    <xf numFmtId="0" fontId="14" fillId="14" borderId="26" xfId="0" applyFont="1" applyFill="1" applyBorder="1"/>
    <xf numFmtId="0" fontId="0" fillId="0" borderId="4" xfId="0" applyBorder="1" applyAlignment="1">
      <alignment horizontal="center" vertical="center"/>
    </xf>
    <xf numFmtId="0" fontId="14" fillId="14" borderId="1" xfId="0" applyFont="1" applyFill="1" applyBorder="1" applyAlignment="1">
      <alignment wrapText="1"/>
    </xf>
    <xf numFmtId="0" fontId="15" fillId="14" borderId="1" xfId="0" applyFont="1" applyFill="1" applyBorder="1" applyAlignment="1">
      <alignment horizontal="right"/>
    </xf>
    <xf numFmtId="0" fontId="12" fillId="14" borderId="47" xfId="0" applyFont="1" applyFill="1" applyBorder="1"/>
    <xf numFmtId="0" fontId="13" fillId="0" borderId="35" xfId="0" applyFont="1" applyBorder="1" applyAlignment="1">
      <alignment horizontal="center" vertical="center"/>
    </xf>
    <xf numFmtId="0" fontId="12" fillId="14" borderId="57" xfId="0" applyFont="1" applyFill="1" applyBorder="1" applyAlignment="1">
      <alignment wrapText="1"/>
    </xf>
    <xf numFmtId="0" fontId="0" fillId="14" borderId="57" xfId="0" applyFill="1" applyBorder="1"/>
    <xf numFmtId="0" fontId="0" fillId="14" borderId="48" xfId="0" applyFill="1" applyBorder="1"/>
    <xf numFmtId="9" fontId="18" fillId="14" borderId="45" xfId="0" applyNumberFormat="1" applyFont="1" applyFill="1" applyBorder="1" applyAlignment="1">
      <alignment vertical="top" wrapText="1"/>
    </xf>
    <xf numFmtId="0" fontId="12" fillId="12" borderId="7" xfId="0" applyFont="1" applyFill="1" applyBorder="1" applyAlignment="1">
      <alignment horizontal="center" vertical="center" wrapText="1"/>
    </xf>
    <xf numFmtId="0" fontId="12" fillId="12" borderId="2" xfId="0" applyFont="1" applyFill="1" applyBorder="1" applyAlignment="1">
      <alignment horizontal="left" vertical="center" wrapText="1"/>
    </xf>
    <xf numFmtId="0" fontId="13" fillId="12" borderId="2" xfId="0" applyFont="1" applyFill="1" applyBorder="1" applyAlignment="1">
      <alignment horizontal="left" vertical="center" wrapText="1"/>
    </xf>
    <xf numFmtId="0" fontId="14" fillId="12" borderId="2" xfId="0" applyFont="1" applyFill="1" applyBorder="1" applyAlignment="1">
      <alignment horizontal="left" vertical="center" wrapText="1"/>
    </xf>
    <xf numFmtId="0" fontId="12" fillId="12" borderId="2" xfId="0" applyFont="1" applyFill="1" applyBorder="1" applyAlignment="1">
      <alignment horizontal="center" vertical="center" wrapText="1"/>
    </xf>
    <xf numFmtId="2" fontId="12" fillId="12" borderId="2" xfId="0" applyNumberFormat="1" applyFont="1" applyFill="1" applyBorder="1" applyAlignment="1">
      <alignment horizontal="center" vertical="center" wrapText="1"/>
    </xf>
    <xf numFmtId="4" fontId="12" fillId="12" borderId="2" xfId="0" applyNumberFormat="1" applyFont="1" applyFill="1" applyBorder="1" applyAlignment="1">
      <alignment horizontal="right" vertical="center" wrapText="1"/>
    </xf>
    <xf numFmtId="0" fontId="6" fillId="12" borderId="7" xfId="0" applyFont="1" applyFill="1" applyBorder="1" applyAlignment="1">
      <alignment horizontal="center" vertical="center" wrapText="1"/>
    </xf>
    <xf numFmtId="0" fontId="1" fillId="0" borderId="1" xfId="0" applyFont="1" applyBorder="1" applyAlignment="1">
      <alignment horizontal="center"/>
    </xf>
    <xf numFmtId="0" fontId="1" fillId="0" borderId="5" xfId="0" applyFont="1" applyBorder="1" applyAlignment="1">
      <alignment horizontal="center"/>
    </xf>
    <xf numFmtId="0" fontId="10" fillId="13" borderId="2" xfId="0" applyFont="1" applyFill="1" applyBorder="1" applyAlignment="1">
      <alignment horizontal="left" vertical="center" wrapText="1"/>
    </xf>
    <xf numFmtId="0" fontId="8" fillId="4" borderId="2" xfId="0" applyFont="1" applyFill="1" applyBorder="1" applyAlignment="1">
      <alignment horizontal="left" vertical="center" wrapText="1"/>
    </xf>
    <xf numFmtId="0" fontId="4" fillId="2" borderId="10" xfId="0" applyFont="1" applyFill="1" applyBorder="1" applyAlignment="1" applyProtection="1">
      <alignment horizontal="center" wrapText="1"/>
      <protection locked="0"/>
    </xf>
    <xf numFmtId="0" fontId="4" fillId="2" borderId="13" xfId="0" applyFont="1" applyFill="1" applyBorder="1" applyAlignment="1" applyProtection="1">
      <alignment horizontal="center" wrapText="1"/>
      <protection locked="0"/>
    </xf>
    <xf numFmtId="0" fontId="4" fillId="2" borderId="14" xfId="0" applyFont="1" applyFill="1" applyBorder="1" applyAlignment="1" applyProtection="1">
      <alignment horizontal="center" wrapText="1"/>
      <protection locked="0"/>
    </xf>
    <xf numFmtId="0" fontId="2" fillId="3" borderId="11"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2" borderId="10" xfId="0" applyFont="1" applyFill="1" applyBorder="1" applyAlignment="1" applyProtection="1">
      <alignment wrapText="1"/>
      <protection locked="0"/>
    </xf>
    <xf numFmtId="0" fontId="5" fillId="2" borderId="13" xfId="0" applyFont="1" applyFill="1" applyBorder="1" applyAlignment="1" applyProtection="1">
      <alignment wrapText="1"/>
      <protection locked="0"/>
    </xf>
    <xf numFmtId="0" fontId="5" fillId="2" borderId="14" xfId="0" applyFont="1" applyFill="1" applyBorder="1" applyAlignment="1" applyProtection="1">
      <alignment wrapText="1"/>
      <protection locked="0"/>
    </xf>
    <xf numFmtId="0" fontId="15" fillId="14" borderId="32" xfId="0" applyFont="1" applyFill="1" applyBorder="1" applyAlignment="1">
      <alignment horizontal="left" vertical="center" wrapText="1"/>
    </xf>
    <xf numFmtId="0" fontId="15" fillId="14" borderId="33" xfId="0" applyFont="1" applyFill="1" applyBorder="1" applyAlignment="1">
      <alignment horizontal="left" vertical="center" wrapText="1"/>
    </xf>
    <xf numFmtId="0" fontId="15" fillId="14" borderId="34" xfId="0" applyFont="1" applyFill="1" applyBorder="1" applyAlignment="1">
      <alignment horizontal="left" vertical="center" wrapText="1"/>
    </xf>
    <xf numFmtId="0" fontId="15" fillId="14" borderId="35" xfId="0" applyFont="1" applyFill="1" applyBorder="1" applyAlignment="1">
      <alignment horizontal="left" vertical="center" wrapText="1"/>
    </xf>
    <xf numFmtId="0" fontId="15" fillId="14" borderId="36" xfId="0" applyFont="1" applyFill="1" applyBorder="1" applyAlignment="1">
      <alignment horizontal="left" vertical="center" wrapText="1"/>
    </xf>
    <xf numFmtId="0" fontId="15" fillId="14" borderId="23" xfId="0" applyFont="1" applyFill="1" applyBorder="1" applyAlignment="1">
      <alignment horizontal="center" vertical="center"/>
    </xf>
    <xf numFmtId="0" fontId="15" fillId="14" borderId="24" xfId="0" applyFont="1" applyFill="1" applyBorder="1" applyAlignment="1">
      <alignment horizontal="center" vertical="center"/>
    </xf>
    <xf numFmtId="0" fontId="15" fillId="14" borderId="25" xfId="0" applyFont="1" applyFill="1" applyBorder="1" applyAlignment="1">
      <alignment horizontal="center" vertical="center"/>
    </xf>
    <xf numFmtId="0" fontId="16" fillId="14" borderId="26" xfId="0" applyFont="1" applyFill="1" applyBorder="1" applyAlignment="1">
      <alignment horizontal="center" vertical="center"/>
    </xf>
    <xf numFmtId="0" fontId="16" fillId="14" borderId="1" xfId="0" applyFont="1" applyFill="1" applyBorder="1" applyAlignment="1">
      <alignment horizontal="center" vertical="center"/>
    </xf>
    <xf numFmtId="0" fontId="16" fillId="14" borderId="27" xfId="0" applyFont="1" applyFill="1" applyBorder="1" applyAlignment="1">
      <alignment horizontal="center" vertical="center"/>
    </xf>
    <xf numFmtId="0" fontId="19" fillId="14" borderId="23" xfId="0" applyFont="1" applyFill="1" applyBorder="1" applyAlignment="1">
      <alignment horizontal="center" vertical="center"/>
    </xf>
    <xf numFmtId="0" fontId="19" fillId="14" borderId="24" xfId="0" applyFont="1" applyFill="1" applyBorder="1" applyAlignment="1">
      <alignment horizontal="center" vertical="center"/>
    </xf>
    <xf numFmtId="0" fontId="19" fillId="14" borderId="25" xfId="0" applyFont="1" applyFill="1" applyBorder="1" applyAlignment="1">
      <alignment horizontal="center" vertical="center"/>
    </xf>
    <xf numFmtId="0" fontId="15" fillId="14" borderId="28" xfId="0" applyFont="1" applyFill="1" applyBorder="1" applyAlignment="1">
      <alignment horizontal="left" vertical="center"/>
    </xf>
    <xf numFmtId="0" fontId="15" fillId="14" borderId="29" xfId="0" applyFont="1" applyFill="1" applyBorder="1" applyAlignment="1">
      <alignment horizontal="left" vertical="center"/>
    </xf>
    <xf numFmtId="0" fontId="15" fillId="14" borderId="30" xfId="0" applyFont="1" applyFill="1" applyBorder="1" applyAlignment="1">
      <alignment horizontal="left" vertical="center"/>
    </xf>
    <xf numFmtId="0" fontId="15" fillId="14" borderId="31" xfId="0" applyFont="1" applyFill="1" applyBorder="1" applyAlignment="1">
      <alignment horizontal="left" vertical="center"/>
    </xf>
    <xf numFmtId="0" fontId="15" fillId="14" borderId="40" xfId="0" applyFont="1" applyFill="1" applyBorder="1" applyAlignment="1">
      <alignment horizontal="center" vertical="top" wrapText="1"/>
    </xf>
    <xf numFmtId="0" fontId="15" fillId="14" borderId="43" xfId="0" applyFont="1" applyFill="1" applyBorder="1" applyAlignment="1">
      <alignment horizontal="center" vertical="top" wrapText="1"/>
    </xf>
    <xf numFmtId="0" fontId="15" fillId="14" borderId="15" xfId="0" applyFont="1" applyFill="1" applyBorder="1" applyAlignment="1">
      <alignment vertical="top" wrapText="1"/>
    </xf>
    <xf numFmtId="0" fontId="15" fillId="14" borderId="40" xfId="0" quotePrefix="1" applyFont="1" applyFill="1" applyBorder="1" applyAlignment="1">
      <alignment horizontal="center" vertical="top" wrapText="1"/>
    </xf>
    <xf numFmtId="0" fontId="15" fillId="14" borderId="44" xfId="0" applyFont="1" applyFill="1" applyBorder="1" applyAlignment="1">
      <alignment horizontal="center" vertical="center" wrapText="1"/>
    </xf>
    <xf numFmtId="0" fontId="15" fillId="14" borderId="6" xfId="0" applyFont="1" applyFill="1" applyBorder="1" applyAlignment="1">
      <alignment horizontal="center" vertical="center" wrapText="1"/>
    </xf>
    <xf numFmtId="0" fontId="15" fillId="14" borderId="47" xfId="0" applyFont="1" applyFill="1" applyBorder="1" applyAlignment="1">
      <alignment horizontal="center" vertical="center" wrapText="1"/>
    </xf>
    <xf numFmtId="0" fontId="15" fillId="14" borderId="48" xfId="0" applyFont="1" applyFill="1" applyBorder="1" applyAlignment="1">
      <alignment horizontal="center" vertical="center" wrapText="1"/>
    </xf>
    <xf numFmtId="0" fontId="15" fillId="14" borderId="54" xfId="0" applyFont="1" applyFill="1" applyBorder="1" applyAlignment="1">
      <alignment horizontal="center" vertical="top"/>
    </xf>
    <xf numFmtId="0" fontId="15" fillId="14" borderId="52" xfId="0" applyFont="1" applyFill="1" applyBorder="1" applyAlignment="1">
      <alignment horizontal="center" vertical="top"/>
    </xf>
    <xf numFmtId="0" fontId="15" fillId="14" borderId="55" xfId="0" applyFont="1" applyFill="1" applyBorder="1" applyAlignment="1">
      <alignment horizontal="center" vertical="top"/>
    </xf>
    <xf numFmtId="0" fontId="15" fillId="14" borderId="3" xfId="0" applyFont="1" applyFill="1" applyBorder="1" applyAlignment="1">
      <alignment horizontal="center" vertical="top"/>
    </xf>
    <xf numFmtId="0" fontId="15" fillId="14" borderId="1" xfId="0" applyFont="1" applyFill="1" applyBorder="1" applyAlignment="1">
      <alignment horizontal="center" vertical="top"/>
    </xf>
    <xf numFmtId="0" fontId="15" fillId="14" borderId="27" xfId="0" applyFont="1" applyFill="1" applyBorder="1" applyAlignment="1">
      <alignment horizontal="center" vertical="top"/>
    </xf>
    <xf numFmtId="0" fontId="15" fillId="14" borderId="58" xfId="0" applyFont="1" applyFill="1" applyBorder="1" applyAlignment="1">
      <alignment horizontal="center" vertical="top"/>
    </xf>
    <xf numFmtId="0" fontId="15" fillId="14" borderId="57" xfId="0" applyFont="1" applyFill="1" applyBorder="1" applyAlignment="1">
      <alignment horizontal="center" vertical="top"/>
    </xf>
    <xf numFmtId="0" fontId="15" fillId="14" borderId="59" xfId="0" applyFont="1" applyFill="1" applyBorder="1" applyAlignment="1">
      <alignment horizontal="center" vertical="top"/>
    </xf>
    <xf numFmtId="0" fontId="13" fillId="0" borderId="1"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447675</xdr:colOff>
      <xdr:row>53</xdr:row>
      <xdr:rowOff>85725</xdr:rowOff>
    </xdr:to>
    <xdr:pic>
      <xdr:nvPicPr>
        <xdr:cNvPr id="2" name="Imagem 1"/>
        <xdr:cNvPicPr>
          <a:picLocks noChangeAspect="1"/>
        </xdr:cNvPicPr>
      </xdr:nvPicPr>
      <xdr:blipFill>
        <a:blip xmlns:r="http://schemas.openxmlformats.org/officeDocument/2006/relationships" r:embed="rId1"/>
        <a:stretch>
          <a:fillRect/>
        </a:stretch>
      </xdr:blipFill>
      <xdr:spPr>
        <a:xfrm>
          <a:off x="0" y="0"/>
          <a:ext cx="8372475" cy="10182225"/>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132"/>
  <sheetViews>
    <sheetView topLeftCell="A16" workbookViewId="0">
      <selection activeCell="H26" sqref="H26"/>
    </sheetView>
  </sheetViews>
  <sheetFormatPr defaultRowHeight="11.25" x14ac:dyDescent="0.2"/>
  <cols>
    <col min="1" max="1" width="7.42578125" style="6" customWidth="1"/>
    <col min="2" max="2" width="10.85546875" style="6" customWidth="1"/>
    <col min="3" max="3" width="47.85546875" style="6" bestFit="1"/>
    <col min="4" max="4" width="10" style="6" customWidth="1"/>
    <col min="5" max="5" width="7.42578125" style="6" customWidth="1"/>
    <col min="6" max="6" width="11.140625" style="6" customWidth="1"/>
    <col min="7" max="7" width="10" style="6" customWidth="1"/>
    <col min="8" max="8" width="16.42578125" style="6" customWidth="1"/>
    <col min="9" max="9" width="14.140625" style="6" customWidth="1"/>
    <col min="10" max="16384" width="9.140625" style="6"/>
  </cols>
  <sheetData>
    <row r="1" spans="1:10" ht="30" customHeight="1" thickBot="1" x14ac:dyDescent="0.35">
      <c r="A1" s="106" t="s">
        <v>119</v>
      </c>
      <c r="B1" s="107"/>
      <c r="C1" s="107"/>
      <c r="D1" s="107"/>
      <c r="E1" s="107"/>
      <c r="F1" s="107"/>
      <c r="G1" s="107"/>
      <c r="H1" s="107"/>
      <c r="I1" s="108"/>
      <c r="J1" s="8"/>
    </row>
    <row r="2" spans="1:10" ht="30" customHeight="1" thickTop="1" thickBot="1" x14ac:dyDescent="0.25">
      <c r="A2" s="113" t="s">
        <v>120</v>
      </c>
      <c r="B2" s="114"/>
      <c r="C2" s="114"/>
      <c r="D2" s="114"/>
      <c r="E2" s="114"/>
      <c r="F2" s="114"/>
      <c r="G2" s="114"/>
      <c r="H2" s="114"/>
      <c r="I2" s="115"/>
      <c r="J2" s="4"/>
    </row>
    <row r="3" spans="1:10" ht="30" customHeight="1" thickTop="1" thickBot="1" x14ac:dyDescent="0.25">
      <c r="A3" s="113" t="s">
        <v>331</v>
      </c>
      <c r="B3" s="114"/>
      <c r="C3" s="114"/>
      <c r="D3" s="114"/>
      <c r="E3" s="114"/>
      <c r="F3" s="114"/>
      <c r="G3" s="114"/>
      <c r="H3" s="114"/>
      <c r="I3" s="115"/>
      <c r="J3" s="4"/>
    </row>
    <row r="4" spans="1:10" ht="30" customHeight="1" thickTop="1" thickBot="1" x14ac:dyDescent="0.25">
      <c r="A4" s="113" t="s">
        <v>330</v>
      </c>
      <c r="B4" s="114"/>
      <c r="C4" s="114"/>
      <c r="D4" s="114"/>
      <c r="E4" s="114"/>
      <c r="F4" s="114"/>
      <c r="G4" s="114"/>
      <c r="H4" s="114"/>
      <c r="I4" s="115"/>
      <c r="J4" s="11">
        <v>0.28749999999999998</v>
      </c>
    </row>
    <row r="5" spans="1:10" ht="12" customHeight="1" thickTop="1" x14ac:dyDescent="0.2">
      <c r="A5" s="109" t="s">
        <v>0</v>
      </c>
      <c r="B5" s="111" t="s">
        <v>1</v>
      </c>
      <c r="C5" s="111" t="s">
        <v>2</v>
      </c>
      <c r="D5" s="111" t="s">
        <v>3</v>
      </c>
      <c r="E5" s="111" t="s">
        <v>4</v>
      </c>
      <c r="F5" s="111" t="s">
        <v>5</v>
      </c>
      <c r="G5" s="111" t="s">
        <v>6</v>
      </c>
      <c r="H5" s="111"/>
      <c r="I5" s="14"/>
      <c r="J5" s="4"/>
    </row>
    <row r="6" spans="1:10" ht="9.9499999999999993" customHeight="1" x14ac:dyDescent="0.2">
      <c r="A6" s="110"/>
      <c r="B6" s="112"/>
      <c r="C6" s="112"/>
      <c r="D6" s="112"/>
      <c r="E6" s="112"/>
      <c r="F6" s="112"/>
      <c r="G6" s="7" t="s">
        <v>7</v>
      </c>
      <c r="H6" s="7" t="s">
        <v>8</v>
      </c>
      <c r="I6" s="7" t="s">
        <v>8</v>
      </c>
      <c r="J6" s="4"/>
    </row>
    <row r="7" spans="1:10" ht="20.100000000000001" customHeight="1" x14ac:dyDescent="0.2">
      <c r="A7" s="19"/>
      <c r="B7" s="105" t="s">
        <v>9</v>
      </c>
      <c r="C7" s="105"/>
      <c r="D7" s="105"/>
      <c r="E7" s="105"/>
      <c r="F7" s="105"/>
      <c r="G7" s="105"/>
      <c r="H7" s="105"/>
      <c r="I7" s="20"/>
      <c r="J7" s="4"/>
    </row>
    <row r="8" spans="1:10" ht="20.100000000000001" customHeight="1" x14ac:dyDescent="0.2">
      <c r="A8" s="44">
        <v>1</v>
      </c>
      <c r="B8" s="104" t="s">
        <v>11</v>
      </c>
      <c r="C8" s="104"/>
      <c r="D8" s="104"/>
      <c r="E8" s="104"/>
      <c r="F8" s="104"/>
      <c r="G8" s="104"/>
      <c r="H8" s="104"/>
      <c r="I8" s="38">
        <f>I9+I10+I11+I12+I13+I14</f>
        <v>18937.823079999998</v>
      </c>
      <c r="J8" s="4"/>
    </row>
    <row r="9" spans="1:10" ht="132" x14ac:dyDescent="0.2">
      <c r="A9" s="45" t="s">
        <v>10</v>
      </c>
      <c r="B9" s="43" t="s">
        <v>122</v>
      </c>
      <c r="C9" s="22" t="s">
        <v>121</v>
      </c>
      <c r="D9" s="21" t="s">
        <v>12</v>
      </c>
      <c r="E9" s="21" t="s">
        <v>21</v>
      </c>
      <c r="F9" s="23">
        <v>2.88</v>
      </c>
      <c r="G9" s="23">
        <v>315.39</v>
      </c>
      <c r="H9" s="23">
        <f>G9*J4+G9</f>
        <v>406.06462499999998</v>
      </c>
      <c r="I9" s="23">
        <f t="shared" ref="I9:I14" si="0">F9*H9</f>
        <v>1169.4661199999998</v>
      </c>
      <c r="J9" s="4"/>
    </row>
    <row r="10" spans="1:10" ht="84" x14ac:dyDescent="0.2">
      <c r="A10" s="45" t="s">
        <v>19</v>
      </c>
      <c r="B10" s="43" t="s">
        <v>124</v>
      </c>
      <c r="C10" s="22" t="s">
        <v>123</v>
      </c>
      <c r="D10" s="21" t="s">
        <v>12</v>
      </c>
      <c r="E10" s="21" t="s">
        <v>14</v>
      </c>
      <c r="F10" s="23">
        <v>145.44</v>
      </c>
      <c r="G10" s="23">
        <v>52.95</v>
      </c>
      <c r="H10" s="23">
        <f>G10*J4+G10</f>
        <v>68.173124999999999</v>
      </c>
      <c r="I10" s="23">
        <f t="shared" si="0"/>
        <v>9915.0992999999999</v>
      </c>
      <c r="J10" s="4"/>
    </row>
    <row r="11" spans="1:10" ht="36" x14ac:dyDescent="0.2">
      <c r="A11" s="45" t="s">
        <v>22</v>
      </c>
      <c r="B11" s="43" t="s">
        <v>126</v>
      </c>
      <c r="C11" s="22" t="s">
        <v>125</v>
      </c>
      <c r="D11" s="21" t="s">
        <v>12</v>
      </c>
      <c r="E11" s="21" t="s">
        <v>43</v>
      </c>
      <c r="F11" s="24">
        <v>43.63</v>
      </c>
      <c r="G11" s="23">
        <v>8.0399999999999991</v>
      </c>
      <c r="H11" s="23">
        <f>G11*J4+G11</f>
        <v>10.351499999999998</v>
      </c>
      <c r="I11" s="23">
        <f t="shared" si="0"/>
        <v>451.63594499999994</v>
      </c>
      <c r="J11" s="4"/>
    </row>
    <row r="12" spans="1:10" ht="24" x14ac:dyDescent="0.2">
      <c r="A12" s="45" t="s">
        <v>37</v>
      </c>
      <c r="B12" s="43" t="s">
        <v>17</v>
      </c>
      <c r="C12" s="22" t="s">
        <v>18</v>
      </c>
      <c r="D12" s="21" t="s">
        <v>12</v>
      </c>
      <c r="E12" s="21" t="s">
        <v>14</v>
      </c>
      <c r="F12" s="23">
        <v>145.44</v>
      </c>
      <c r="G12" s="23">
        <v>4.71</v>
      </c>
      <c r="H12" s="23">
        <f>G12*J4+G12</f>
        <v>6.0641249999999998</v>
      </c>
      <c r="I12" s="23">
        <f t="shared" si="0"/>
        <v>881.96633999999995</v>
      </c>
      <c r="J12" s="4"/>
    </row>
    <row r="13" spans="1:10" ht="60" x14ac:dyDescent="0.2">
      <c r="A13" s="45" t="s">
        <v>58</v>
      </c>
      <c r="B13" s="43" t="s">
        <v>242</v>
      </c>
      <c r="C13" s="22" t="s">
        <v>241</v>
      </c>
      <c r="D13" s="21" t="s">
        <v>12</v>
      </c>
      <c r="E13" s="21" t="s">
        <v>14</v>
      </c>
      <c r="F13" s="23">
        <v>8</v>
      </c>
      <c r="G13" s="23">
        <v>591.79</v>
      </c>
      <c r="H13" s="23">
        <f>G13*J4+G13</f>
        <v>761.92962499999999</v>
      </c>
      <c r="I13" s="23">
        <f t="shared" si="0"/>
        <v>6095.4369999999999</v>
      </c>
      <c r="J13" s="4"/>
    </row>
    <row r="14" spans="1:10" ht="84" x14ac:dyDescent="0.2">
      <c r="A14" s="45" t="s">
        <v>320</v>
      </c>
      <c r="B14" s="43" t="s">
        <v>322</v>
      </c>
      <c r="C14" s="22" t="s">
        <v>321</v>
      </c>
      <c r="D14" s="21" t="s">
        <v>12</v>
      </c>
      <c r="E14" s="21" t="s">
        <v>21</v>
      </c>
      <c r="F14" s="23">
        <v>21</v>
      </c>
      <c r="G14" s="23">
        <v>15.69</v>
      </c>
      <c r="H14" s="23">
        <f>G14*J4+G14</f>
        <v>20.200875</v>
      </c>
      <c r="I14" s="23">
        <f t="shared" si="0"/>
        <v>424.21837499999998</v>
      </c>
      <c r="J14" s="4"/>
    </row>
    <row r="15" spans="1:10" ht="20.100000000000001" customHeight="1" x14ac:dyDescent="0.2">
      <c r="A15" s="46">
        <v>2</v>
      </c>
      <c r="B15" s="104" t="s">
        <v>127</v>
      </c>
      <c r="C15" s="104"/>
      <c r="D15" s="104"/>
      <c r="E15" s="104"/>
      <c r="F15" s="104"/>
      <c r="G15" s="104"/>
      <c r="H15" s="104"/>
      <c r="I15" s="38">
        <f>I16+I17+I18+I19+I20+I21+I22+I23</f>
        <v>54551.139516250005</v>
      </c>
      <c r="J15" s="4"/>
    </row>
    <row r="16" spans="1:10" ht="35.1" customHeight="1" x14ac:dyDescent="0.2">
      <c r="A16" s="25" t="s">
        <v>150</v>
      </c>
      <c r="B16" s="13" t="s">
        <v>135</v>
      </c>
      <c r="C16" s="12" t="s">
        <v>128</v>
      </c>
      <c r="D16" s="26" t="s">
        <v>12</v>
      </c>
      <c r="E16" s="27" t="s">
        <v>54</v>
      </c>
      <c r="F16" s="27">
        <v>13.31</v>
      </c>
      <c r="G16" s="27">
        <v>675.25</v>
      </c>
      <c r="H16" s="28">
        <f>G16*J4+G16</f>
        <v>869.38437499999998</v>
      </c>
      <c r="I16" s="29">
        <f>F16*H16</f>
        <v>11571.506031250001</v>
      </c>
      <c r="J16" s="4"/>
    </row>
    <row r="17" spans="1:10" ht="20.100000000000001" customHeight="1" x14ac:dyDescent="0.2">
      <c r="A17" s="94" t="s">
        <v>151</v>
      </c>
      <c r="B17" s="95" t="s">
        <v>136</v>
      </c>
      <c r="C17" s="96" t="s">
        <v>129</v>
      </c>
      <c r="D17" s="97" t="s">
        <v>12</v>
      </c>
      <c r="E17" s="98" t="s">
        <v>16</v>
      </c>
      <c r="F17" s="98">
        <v>17</v>
      </c>
      <c r="G17" s="98">
        <v>37.5</v>
      </c>
      <c r="H17" s="99">
        <f>G17*J4+G17</f>
        <v>48.28125</v>
      </c>
      <c r="I17" s="100">
        <f t="shared" ref="I17:I23" si="1">F17*H17</f>
        <v>820.78125</v>
      </c>
      <c r="J17" s="4"/>
    </row>
    <row r="18" spans="1:10" ht="20.100000000000001" customHeight="1" x14ac:dyDescent="0.2">
      <c r="A18" s="94" t="s">
        <v>152</v>
      </c>
      <c r="B18" s="95">
        <v>96526</v>
      </c>
      <c r="C18" s="96" t="s">
        <v>130</v>
      </c>
      <c r="D18" s="97" t="s">
        <v>12</v>
      </c>
      <c r="E18" s="98" t="s">
        <v>54</v>
      </c>
      <c r="F18" s="98">
        <v>6</v>
      </c>
      <c r="G18" s="98">
        <v>297.07</v>
      </c>
      <c r="H18" s="99">
        <f>G18*J4+G18</f>
        <v>382.47762499999999</v>
      </c>
      <c r="I18" s="100">
        <f t="shared" si="1"/>
        <v>2294.8657499999999</v>
      </c>
      <c r="J18" s="4"/>
    </row>
    <row r="19" spans="1:10" ht="20.100000000000001" customHeight="1" x14ac:dyDescent="0.2">
      <c r="A19" s="101" t="s">
        <v>153</v>
      </c>
      <c r="B19" s="17" t="s">
        <v>137</v>
      </c>
      <c r="C19" s="16" t="s">
        <v>131</v>
      </c>
      <c r="D19" s="30" t="s">
        <v>12</v>
      </c>
      <c r="E19" s="31" t="s">
        <v>145</v>
      </c>
      <c r="F19" s="31">
        <v>760.3</v>
      </c>
      <c r="G19" s="31">
        <v>12.13</v>
      </c>
      <c r="H19" s="32">
        <f>G19*J4+G19</f>
        <v>15.617375000000001</v>
      </c>
      <c r="I19" s="33">
        <f t="shared" si="1"/>
        <v>11873.8902125</v>
      </c>
      <c r="J19" s="4"/>
    </row>
    <row r="20" spans="1:10" ht="20.100000000000001" customHeight="1" x14ac:dyDescent="0.2">
      <c r="A20" s="101" t="s">
        <v>154</v>
      </c>
      <c r="B20" s="17" t="s">
        <v>138</v>
      </c>
      <c r="C20" s="16" t="s">
        <v>132</v>
      </c>
      <c r="D20" s="30" t="s">
        <v>12</v>
      </c>
      <c r="E20" s="31" t="s">
        <v>145</v>
      </c>
      <c r="F20" s="31">
        <v>176.2</v>
      </c>
      <c r="G20" s="31">
        <v>13.33</v>
      </c>
      <c r="H20" s="32">
        <f>G20*J4+G20</f>
        <v>17.162375000000001</v>
      </c>
      <c r="I20" s="33">
        <f t="shared" si="1"/>
        <v>3024.010475</v>
      </c>
      <c r="J20" s="4"/>
    </row>
    <row r="21" spans="1:10" ht="20.100000000000001" customHeight="1" x14ac:dyDescent="0.2">
      <c r="A21" s="101" t="s">
        <v>155</v>
      </c>
      <c r="B21" s="17" t="s">
        <v>139</v>
      </c>
      <c r="C21" s="16" t="s">
        <v>133</v>
      </c>
      <c r="D21" s="30" t="s">
        <v>12</v>
      </c>
      <c r="E21" s="31" t="s">
        <v>21</v>
      </c>
      <c r="F21" s="31">
        <v>137.30000000000001</v>
      </c>
      <c r="G21" s="31">
        <v>110.83</v>
      </c>
      <c r="H21" s="32">
        <f>G21*J4+G21</f>
        <v>142.693625</v>
      </c>
      <c r="I21" s="33">
        <f>F21*H21</f>
        <v>19591.8347125</v>
      </c>
      <c r="J21" s="4"/>
    </row>
    <row r="22" spans="1:10" ht="30" customHeight="1" x14ac:dyDescent="0.2">
      <c r="A22" s="101" t="s">
        <v>156</v>
      </c>
      <c r="B22" s="17" t="s">
        <v>144</v>
      </c>
      <c r="C22" s="16" t="s">
        <v>227</v>
      </c>
      <c r="D22" s="30" t="s">
        <v>12</v>
      </c>
      <c r="E22" s="31" t="s">
        <v>21</v>
      </c>
      <c r="F22" s="31">
        <v>32.54</v>
      </c>
      <c r="G22" s="31">
        <v>63.52</v>
      </c>
      <c r="H22" s="32">
        <f>G22*J4+G22</f>
        <v>81.782000000000011</v>
      </c>
      <c r="I22" s="33">
        <f t="shared" si="1"/>
        <v>2661.1862800000004</v>
      </c>
      <c r="J22" s="4"/>
    </row>
    <row r="23" spans="1:10" ht="35.1" customHeight="1" x14ac:dyDescent="0.2">
      <c r="A23" s="101" t="s">
        <v>157</v>
      </c>
      <c r="B23" s="17" t="s">
        <v>147</v>
      </c>
      <c r="C23" s="16" t="s">
        <v>146</v>
      </c>
      <c r="D23" s="30" t="s">
        <v>12</v>
      </c>
      <c r="E23" s="31" t="s">
        <v>43</v>
      </c>
      <c r="F23" s="31">
        <v>2.54</v>
      </c>
      <c r="G23" s="31">
        <v>829.62</v>
      </c>
      <c r="H23" s="32">
        <f>G23*J4+G23</f>
        <v>1068.1357499999999</v>
      </c>
      <c r="I23" s="33">
        <f t="shared" si="1"/>
        <v>2713.064805</v>
      </c>
      <c r="J23" s="4"/>
    </row>
    <row r="24" spans="1:10" ht="12.75" x14ac:dyDescent="0.2">
      <c r="A24" s="37">
        <v>3</v>
      </c>
      <c r="B24" s="104" t="s">
        <v>140</v>
      </c>
      <c r="C24" s="104"/>
      <c r="D24" s="104"/>
      <c r="E24" s="104"/>
      <c r="F24" s="104"/>
      <c r="G24" s="104"/>
      <c r="H24" s="104"/>
      <c r="I24" s="38">
        <f>I25+I26+I27+I28</f>
        <v>66470.283422499997</v>
      </c>
      <c r="J24" s="4"/>
    </row>
    <row r="25" spans="1:10" ht="36" x14ac:dyDescent="0.2">
      <c r="A25" s="47" t="s">
        <v>158</v>
      </c>
      <c r="B25" s="31" t="s">
        <v>137</v>
      </c>
      <c r="C25" s="17" t="s">
        <v>141</v>
      </c>
      <c r="D25" s="31" t="s">
        <v>12</v>
      </c>
      <c r="E25" s="31" t="s">
        <v>145</v>
      </c>
      <c r="F25" s="33">
        <v>744.26</v>
      </c>
      <c r="G25" s="33">
        <v>12.13</v>
      </c>
      <c r="H25" s="33">
        <f>G25*J4+G25</f>
        <v>15.617375000000001</v>
      </c>
      <c r="I25" s="23">
        <f>F25*H25</f>
        <v>11623.387517500001</v>
      </c>
      <c r="J25" s="4"/>
    </row>
    <row r="26" spans="1:10" ht="24" x14ac:dyDescent="0.2">
      <c r="A26" s="47" t="s">
        <v>159</v>
      </c>
      <c r="B26" s="31" t="s">
        <v>138</v>
      </c>
      <c r="C26" s="17" t="s">
        <v>132</v>
      </c>
      <c r="D26" s="31" t="s">
        <v>12</v>
      </c>
      <c r="E26" s="31" t="s">
        <v>145</v>
      </c>
      <c r="F26" s="33">
        <v>152.1</v>
      </c>
      <c r="G26" s="33">
        <v>13.33</v>
      </c>
      <c r="H26" s="33">
        <f>G26*J4+G26</f>
        <v>17.162375000000001</v>
      </c>
      <c r="I26" s="23">
        <f t="shared" ref="I26:I28" si="2">F26*H26</f>
        <v>2610.3972374999998</v>
      </c>
      <c r="J26" s="4"/>
    </row>
    <row r="27" spans="1:10" ht="48" x14ac:dyDescent="0.2">
      <c r="A27" s="47" t="s">
        <v>160</v>
      </c>
      <c r="B27" s="21" t="s">
        <v>139</v>
      </c>
      <c r="C27" s="22" t="s">
        <v>134</v>
      </c>
      <c r="D27" s="21" t="s">
        <v>12</v>
      </c>
      <c r="E27" s="21" t="s">
        <v>21</v>
      </c>
      <c r="F27" s="23">
        <v>216.76</v>
      </c>
      <c r="G27" s="23">
        <v>110.83</v>
      </c>
      <c r="H27" s="23">
        <f>G27*J4+G27</f>
        <v>142.693625</v>
      </c>
      <c r="I27" s="23">
        <f t="shared" si="2"/>
        <v>30930.270154999998</v>
      </c>
      <c r="J27" s="4"/>
    </row>
    <row r="28" spans="1:10" ht="36" x14ac:dyDescent="0.2">
      <c r="A28" s="47" t="s">
        <v>161</v>
      </c>
      <c r="B28" s="21" t="s">
        <v>143</v>
      </c>
      <c r="C28" s="22" t="s">
        <v>142</v>
      </c>
      <c r="D28" s="21" t="s">
        <v>12</v>
      </c>
      <c r="E28" s="21" t="s">
        <v>54</v>
      </c>
      <c r="F28" s="23">
        <v>22.7</v>
      </c>
      <c r="G28" s="23">
        <v>729.01</v>
      </c>
      <c r="H28" s="23">
        <f>G28*J4+G28</f>
        <v>938.60037499999999</v>
      </c>
      <c r="I28" s="23">
        <f t="shared" si="2"/>
        <v>21306.228512499998</v>
      </c>
      <c r="J28" s="4"/>
    </row>
    <row r="29" spans="1:10" ht="12" x14ac:dyDescent="0.2">
      <c r="A29" s="47"/>
      <c r="B29" s="21"/>
      <c r="C29" s="22"/>
      <c r="D29" s="21"/>
      <c r="E29" s="21"/>
      <c r="F29" s="23"/>
      <c r="G29" s="23"/>
      <c r="H29" s="23"/>
      <c r="I29" s="23"/>
      <c r="J29" s="4"/>
    </row>
    <row r="30" spans="1:10" ht="20.100000000000001" customHeight="1" x14ac:dyDescent="0.2">
      <c r="A30" s="37">
        <v>4</v>
      </c>
      <c r="B30" s="104" t="s">
        <v>23</v>
      </c>
      <c r="C30" s="104"/>
      <c r="D30" s="104"/>
      <c r="E30" s="104"/>
      <c r="F30" s="104"/>
      <c r="G30" s="104"/>
      <c r="H30" s="104"/>
      <c r="I30" s="38">
        <f>I31+I32+I33+I34+I35+I36+I37+I38+I39+I40</f>
        <v>81175.80992</v>
      </c>
      <c r="J30" s="4"/>
    </row>
    <row r="31" spans="1:10" ht="36" x14ac:dyDescent="0.2">
      <c r="A31" s="47" t="s">
        <v>162</v>
      </c>
      <c r="B31" s="31" t="s">
        <v>24</v>
      </c>
      <c r="C31" s="17" t="s">
        <v>25</v>
      </c>
      <c r="D31" s="31" t="s">
        <v>12</v>
      </c>
      <c r="E31" s="31" t="s">
        <v>14</v>
      </c>
      <c r="F31" s="33">
        <v>239.56</v>
      </c>
      <c r="G31" s="33">
        <v>68.319999999999993</v>
      </c>
      <c r="H31" s="33">
        <f>G31*J4+G31</f>
        <v>87.961999999999989</v>
      </c>
      <c r="I31" s="23">
        <f t="shared" ref="I31:I40" si="3">F31*H31</f>
        <v>21072.176719999996</v>
      </c>
      <c r="J31" s="4"/>
    </row>
    <row r="32" spans="1:10" ht="48" x14ac:dyDescent="0.2">
      <c r="A32" s="47" t="s">
        <v>163</v>
      </c>
      <c r="B32" s="31" t="s">
        <v>26</v>
      </c>
      <c r="C32" s="17" t="s">
        <v>27</v>
      </c>
      <c r="D32" s="31" t="s">
        <v>12</v>
      </c>
      <c r="E32" s="31" t="s">
        <v>28</v>
      </c>
      <c r="F32" s="33">
        <v>28.7</v>
      </c>
      <c r="G32" s="33">
        <v>797.52</v>
      </c>
      <c r="H32" s="33">
        <f>G32*J4+G32</f>
        <v>1026.807</v>
      </c>
      <c r="I32" s="23">
        <f t="shared" si="3"/>
        <v>29469.3609</v>
      </c>
      <c r="J32" s="4"/>
    </row>
    <row r="33" spans="1:10" ht="24" x14ac:dyDescent="0.2">
      <c r="A33" s="47" t="s">
        <v>164</v>
      </c>
      <c r="B33" s="31">
        <v>93186</v>
      </c>
      <c r="C33" s="17" t="s">
        <v>29</v>
      </c>
      <c r="D33" s="31" t="s">
        <v>15</v>
      </c>
      <c r="E33" s="31" t="s">
        <v>16</v>
      </c>
      <c r="F33" s="33">
        <v>11.7</v>
      </c>
      <c r="G33" s="33">
        <v>119.49</v>
      </c>
      <c r="H33" s="33">
        <v>154.63</v>
      </c>
      <c r="I33" s="23">
        <f t="shared" si="3"/>
        <v>1809.1709999999998</v>
      </c>
      <c r="J33" s="4"/>
    </row>
    <row r="34" spans="1:10" ht="24" x14ac:dyDescent="0.2">
      <c r="A34" s="47" t="s">
        <v>165</v>
      </c>
      <c r="B34" s="31">
        <v>93188</v>
      </c>
      <c r="C34" s="17" t="s">
        <v>30</v>
      </c>
      <c r="D34" s="31" t="s">
        <v>15</v>
      </c>
      <c r="E34" s="31" t="s">
        <v>16</v>
      </c>
      <c r="F34" s="33">
        <v>10</v>
      </c>
      <c r="G34" s="33">
        <v>110.37</v>
      </c>
      <c r="H34" s="33">
        <v>141.30000000000001</v>
      </c>
      <c r="I34" s="23">
        <f t="shared" si="3"/>
        <v>1413</v>
      </c>
      <c r="J34" s="4"/>
    </row>
    <row r="35" spans="1:10" ht="24" x14ac:dyDescent="0.2">
      <c r="A35" s="47" t="s">
        <v>166</v>
      </c>
      <c r="B35" s="31">
        <v>93194</v>
      </c>
      <c r="C35" s="17" t="s">
        <v>31</v>
      </c>
      <c r="D35" s="31" t="s">
        <v>15</v>
      </c>
      <c r="E35" s="31" t="s">
        <v>16</v>
      </c>
      <c r="F35" s="33">
        <v>11.7</v>
      </c>
      <c r="G35" s="33">
        <v>61.15</v>
      </c>
      <c r="H35" s="33">
        <v>80.17</v>
      </c>
      <c r="I35" s="23">
        <f t="shared" si="3"/>
        <v>937.98899999999992</v>
      </c>
      <c r="J35" s="4"/>
    </row>
    <row r="36" spans="1:10" ht="48" x14ac:dyDescent="0.2">
      <c r="A36" s="47" t="s">
        <v>167</v>
      </c>
      <c r="B36" s="31">
        <v>87879</v>
      </c>
      <c r="C36" s="17" t="s">
        <v>32</v>
      </c>
      <c r="D36" s="31" t="s">
        <v>15</v>
      </c>
      <c r="E36" s="31" t="s">
        <v>21</v>
      </c>
      <c r="F36" s="33">
        <v>479.12</v>
      </c>
      <c r="G36" s="33">
        <v>4.38</v>
      </c>
      <c r="H36" s="33">
        <v>4.8899999999999997</v>
      </c>
      <c r="I36" s="23">
        <f t="shared" si="3"/>
        <v>2342.8968</v>
      </c>
      <c r="J36" s="4"/>
    </row>
    <row r="37" spans="1:10" ht="36" x14ac:dyDescent="0.2">
      <c r="A37" s="47" t="s">
        <v>168</v>
      </c>
      <c r="B37" s="31">
        <v>87886</v>
      </c>
      <c r="C37" s="17" t="s">
        <v>33</v>
      </c>
      <c r="D37" s="31" t="s">
        <v>15</v>
      </c>
      <c r="E37" s="31" t="s">
        <v>21</v>
      </c>
      <c r="F37" s="33">
        <v>145.44</v>
      </c>
      <c r="G37" s="33">
        <v>15.26</v>
      </c>
      <c r="H37" s="33">
        <v>24.31</v>
      </c>
      <c r="I37" s="23">
        <f t="shared" si="3"/>
        <v>3535.6463999999996</v>
      </c>
      <c r="J37" s="4"/>
    </row>
    <row r="38" spans="1:10" ht="60" x14ac:dyDescent="0.2">
      <c r="A38" s="47" t="s">
        <v>169</v>
      </c>
      <c r="B38" s="31">
        <v>87529</v>
      </c>
      <c r="C38" s="17" t="s">
        <v>34</v>
      </c>
      <c r="D38" s="31" t="s">
        <v>15</v>
      </c>
      <c r="E38" s="31" t="s">
        <v>21</v>
      </c>
      <c r="F38" s="33">
        <v>184.18</v>
      </c>
      <c r="G38" s="33">
        <v>37.57</v>
      </c>
      <c r="H38" s="33">
        <v>42.61</v>
      </c>
      <c r="I38" s="23">
        <f t="shared" si="3"/>
        <v>7847.9098000000004</v>
      </c>
      <c r="J38" s="4"/>
    </row>
    <row r="39" spans="1:10" ht="48" x14ac:dyDescent="0.2">
      <c r="A39" s="47" t="s">
        <v>170</v>
      </c>
      <c r="B39" s="31">
        <v>90407</v>
      </c>
      <c r="C39" s="17" t="s">
        <v>35</v>
      </c>
      <c r="D39" s="31" t="s">
        <v>15</v>
      </c>
      <c r="E39" s="31" t="s">
        <v>21</v>
      </c>
      <c r="F39" s="33">
        <v>145.44</v>
      </c>
      <c r="G39" s="33">
        <v>52.29</v>
      </c>
      <c r="H39" s="33">
        <v>58.87</v>
      </c>
      <c r="I39" s="23">
        <f t="shared" si="3"/>
        <v>8562.0527999999995</v>
      </c>
      <c r="J39" s="4"/>
    </row>
    <row r="40" spans="1:10" ht="72" x14ac:dyDescent="0.2">
      <c r="A40" s="47" t="s">
        <v>171</v>
      </c>
      <c r="B40" s="31">
        <v>87535</v>
      </c>
      <c r="C40" s="17" t="s">
        <v>36</v>
      </c>
      <c r="D40" s="31" t="s">
        <v>15</v>
      </c>
      <c r="E40" s="31" t="s">
        <v>21</v>
      </c>
      <c r="F40" s="33">
        <v>112.85</v>
      </c>
      <c r="G40" s="33">
        <v>32.409999999999997</v>
      </c>
      <c r="H40" s="33">
        <v>37.090000000000003</v>
      </c>
      <c r="I40" s="23">
        <f t="shared" si="3"/>
        <v>4185.6064999999999</v>
      </c>
      <c r="J40" s="4"/>
    </row>
    <row r="41" spans="1:10" ht="20.100000000000001" customHeight="1" x14ac:dyDescent="0.2">
      <c r="A41" s="37">
        <v>5</v>
      </c>
      <c r="B41" s="104" t="s">
        <v>38</v>
      </c>
      <c r="C41" s="104"/>
      <c r="D41" s="104"/>
      <c r="E41" s="104"/>
      <c r="F41" s="104"/>
      <c r="G41" s="104"/>
      <c r="H41" s="104"/>
      <c r="I41" s="38">
        <f>I42+I43+I44+I45+I46+I47+I48+I49+I50+I51+I52+I53</f>
        <v>40947.271999999997</v>
      </c>
      <c r="J41" s="4"/>
    </row>
    <row r="42" spans="1:10" ht="24" x14ac:dyDescent="0.2">
      <c r="A42" s="47" t="s">
        <v>172</v>
      </c>
      <c r="B42" s="31" t="s">
        <v>39</v>
      </c>
      <c r="C42" s="17" t="s">
        <v>40</v>
      </c>
      <c r="D42" s="31" t="s">
        <v>12</v>
      </c>
      <c r="E42" s="31" t="s">
        <v>14</v>
      </c>
      <c r="F42" s="33">
        <v>240.4</v>
      </c>
      <c r="G42" s="33">
        <v>9.7200000000000006</v>
      </c>
      <c r="H42" s="33">
        <f>G42*J4+G42</f>
        <v>12.5145</v>
      </c>
      <c r="I42" s="23">
        <f t="shared" ref="I42:I48" si="4">F42*H42</f>
        <v>3008.4857999999999</v>
      </c>
      <c r="J42" s="4"/>
    </row>
    <row r="43" spans="1:10" ht="24" x14ac:dyDescent="0.2">
      <c r="A43" s="47" t="s">
        <v>173</v>
      </c>
      <c r="B43" s="31" t="s">
        <v>41</v>
      </c>
      <c r="C43" s="17" t="s">
        <v>42</v>
      </c>
      <c r="D43" s="31" t="s">
        <v>12</v>
      </c>
      <c r="E43" s="31" t="s">
        <v>43</v>
      </c>
      <c r="F43" s="33">
        <v>10.18</v>
      </c>
      <c r="G43" s="33" t="s">
        <v>149</v>
      </c>
      <c r="H43" s="33">
        <v>668.09</v>
      </c>
      <c r="I43" s="23">
        <f>F43*H43</f>
        <v>6801.1562000000004</v>
      </c>
      <c r="J43" s="4"/>
    </row>
    <row r="44" spans="1:10" ht="24" x14ac:dyDescent="0.2">
      <c r="A44" s="47" t="s">
        <v>174</v>
      </c>
      <c r="B44" s="31" t="s">
        <v>44</v>
      </c>
      <c r="C44" s="17" t="s">
        <v>45</v>
      </c>
      <c r="D44" s="31" t="s">
        <v>12</v>
      </c>
      <c r="E44" s="31" t="s">
        <v>14</v>
      </c>
      <c r="F44" s="33">
        <v>145.44</v>
      </c>
      <c r="G44" s="33">
        <v>35.35</v>
      </c>
      <c r="H44" s="33">
        <v>58.59</v>
      </c>
      <c r="I44" s="23">
        <f t="shared" si="4"/>
        <v>8521.3296000000009</v>
      </c>
      <c r="J44" s="4"/>
    </row>
    <row r="45" spans="1:10" ht="48" x14ac:dyDescent="0.2">
      <c r="A45" s="47" t="s">
        <v>175</v>
      </c>
      <c r="B45" s="31">
        <v>87251</v>
      </c>
      <c r="C45" s="17" t="s">
        <v>46</v>
      </c>
      <c r="D45" s="31" t="s">
        <v>15</v>
      </c>
      <c r="E45" s="31" t="s">
        <v>21</v>
      </c>
      <c r="F45" s="33">
        <v>62.23</v>
      </c>
      <c r="G45" s="33">
        <v>51.05</v>
      </c>
      <c r="H45" s="33">
        <v>65.72</v>
      </c>
      <c r="I45" s="23">
        <f t="shared" si="4"/>
        <v>4089.7555999999995</v>
      </c>
      <c r="J45" s="4"/>
    </row>
    <row r="46" spans="1:10" ht="72" x14ac:dyDescent="0.2">
      <c r="A46" s="47" t="s">
        <v>176</v>
      </c>
      <c r="B46" s="31" t="s">
        <v>47</v>
      </c>
      <c r="C46" s="17" t="s">
        <v>48</v>
      </c>
      <c r="D46" s="31" t="s">
        <v>12</v>
      </c>
      <c r="E46" s="31" t="s">
        <v>14</v>
      </c>
      <c r="F46" s="33">
        <v>1.45</v>
      </c>
      <c r="G46" s="33">
        <v>72.349999999999994</v>
      </c>
      <c r="H46" s="33">
        <v>93.15</v>
      </c>
      <c r="I46" s="23">
        <f t="shared" si="4"/>
        <v>135.0675</v>
      </c>
      <c r="J46" s="4"/>
    </row>
    <row r="47" spans="1:10" ht="36" x14ac:dyDescent="0.2">
      <c r="A47" s="47" t="s">
        <v>177</v>
      </c>
      <c r="B47" s="31">
        <v>88649</v>
      </c>
      <c r="C47" s="17" t="s">
        <v>49</v>
      </c>
      <c r="D47" s="31" t="s">
        <v>15</v>
      </c>
      <c r="E47" s="31" t="s">
        <v>16</v>
      </c>
      <c r="F47" s="33">
        <v>65.64</v>
      </c>
      <c r="G47" s="33">
        <v>8.4</v>
      </c>
      <c r="H47" s="33">
        <v>10.81</v>
      </c>
      <c r="I47" s="23">
        <f t="shared" si="4"/>
        <v>709.5684</v>
      </c>
      <c r="J47" s="4"/>
    </row>
    <row r="48" spans="1:10" ht="60" x14ac:dyDescent="0.2">
      <c r="A48" s="47" t="s">
        <v>178</v>
      </c>
      <c r="B48" s="31">
        <v>87273</v>
      </c>
      <c r="C48" s="17" t="s">
        <v>50</v>
      </c>
      <c r="D48" s="31" t="s">
        <v>15</v>
      </c>
      <c r="E48" s="31" t="s">
        <v>21</v>
      </c>
      <c r="F48" s="33">
        <v>112.85</v>
      </c>
      <c r="G48" s="33">
        <v>64.59</v>
      </c>
      <c r="H48" s="33">
        <v>83.15</v>
      </c>
      <c r="I48" s="23">
        <f t="shared" si="4"/>
        <v>9383.4775000000009</v>
      </c>
      <c r="J48" s="4"/>
    </row>
    <row r="49" spans="1:10" ht="12" x14ac:dyDescent="0.2">
      <c r="A49" s="47" t="s">
        <v>179</v>
      </c>
      <c r="B49" s="31" t="s">
        <v>51</v>
      </c>
      <c r="C49" s="17" t="s">
        <v>52</v>
      </c>
      <c r="D49" s="31" t="s">
        <v>12</v>
      </c>
      <c r="E49" s="31" t="s">
        <v>14</v>
      </c>
      <c r="F49" s="33">
        <v>1.23</v>
      </c>
      <c r="G49" s="33">
        <v>292.23</v>
      </c>
      <c r="H49" s="33">
        <v>376.24</v>
      </c>
      <c r="I49" s="23">
        <f t="shared" ref="I49:I80" si="5">F49*H49</f>
        <v>462.77519999999998</v>
      </c>
      <c r="J49" s="4"/>
    </row>
    <row r="50" spans="1:10" ht="48" x14ac:dyDescent="0.2">
      <c r="A50" s="47" t="s">
        <v>180</v>
      </c>
      <c r="B50" s="31">
        <v>94990</v>
      </c>
      <c r="C50" s="17" t="s">
        <v>53</v>
      </c>
      <c r="D50" s="31" t="s">
        <v>15</v>
      </c>
      <c r="E50" s="31" t="s">
        <v>54</v>
      </c>
      <c r="F50" s="33">
        <v>4.5199999999999996</v>
      </c>
      <c r="G50" s="33">
        <v>772.05</v>
      </c>
      <c r="H50" s="33">
        <v>994.01</v>
      </c>
      <c r="I50" s="23">
        <f t="shared" si="5"/>
        <v>4492.9251999999997</v>
      </c>
      <c r="J50" s="4"/>
    </row>
    <row r="51" spans="1:10" ht="84" x14ac:dyDescent="0.2">
      <c r="A51" s="47" t="s">
        <v>181</v>
      </c>
      <c r="B51" s="31" t="s">
        <v>324</v>
      </c>
      <c r="C51" s="17" t="s">
        <v>323</v>
      </c>
      <c r="D51" s="31" t="s">
        <v>12</v>
      </c>
      <c r="E51" s="31" t="s">
        <v>14</v>
      </c>
      <c r="F51" s="33">
        <v>2.8</v>
      </c>
      <c r="G51" s="33">
        <v>96.38</v>
      </c>
      <c r="H51" s="33">
        <v>127.08</v>
      </c>
      <c r="I51" s="23">
        <f t="shared" si="5"/>
        <v>355.82399999999996</v>
      </c>
      <c r="J51" s="4"/>
    </row>
    <row r="52" spans="1:10" ht="108" x14ac:dyDescent="0.2">
      <c r="A52" s="47" t="s">
        <v>325</v>
      </c>
      <c r="B52" s="31" t="s">
        <v>55</v>
      </c>
      <c r="C52" s="17" t="s">
        <v>56</v>
      </c>
      <c r="D52" s="31" t="s">
        <v>12</v>
      </c>
      <c r="E52" s="31" t="s">
        <v>28</v>
      </c>
      <c r="F52" s="33">
        <v>3</v>
      </c>
      <c r="G52" s="33">
        <v>397.79</v>
      </c>
      <c r="H52" s="33">
        <v>512.15</v>
      </c>
      <c r="I52" s="23">
        <f>F52*H52</f>
        <v>1536.4499999999998</v>
      </c>
      <c r="J52" s="4"/>
    </row>
    <row r="53" spans="1:10" ht="72" x14ac:dyDescent="0.2">
      <c r="A53" s="47" t="s">
        <v>326</v>
      </c>
      <c r="B53" s="31">
        <v>94274</v>
      </c>
      <c r="C53" s="17" t="s">
        <v>57</v>
      </c>
      <c r="D53" s="31" t="s">
        <v>15</v>
      </c>
      <c r="E53" s="31" t="s">
        <v>16</v>
      </c>
      <c r="F53" s="33">
        <v>13.94</v>
      </c>
      <c r="G53" s="33">
        <v>75.3</v>
      </c>
      <c r="H53" s="33">
        <v>104.05</v>
      </c>
      <c r="I53" s="23">
        <f t="shared" si="5"/>
        <v>1450.4569999999999</v>
      </c>
      <c r="J53" s="4"/>
    </row>
    <row r="54" spans="1:10" ht="20.100000000000001" customHeight="1" x14ac:dyDescent="0.2">
      <c r="A54" s="37">
        <v>6</v>
      </c>
      <c r="B54" s="104" t="s">
        <v>59</v>
      </c>
      <c r="C54" s="104"/>
      <c r="D54" s="104"/>
      <c r="E54" s="104"/>
      <c r="F54" s="104"/>
      <c r="G54" s="104"/>
      <c r="H54" s="104"/>
      <c r="I54" s="38">
        <f>I55+I56+I57+I58+I59+I60</f>
        <v>16541.921153749998</v>
      </c>
      <c r="J54" s="4"/>
    </row>
    <row r="55" spans="1:10" ht="60" x14ac:dyDescent="0.2">
      <c r="A55" s="47" t="s">
        <v>182</v>
      </c>
      <c r="B55" s="31" t="s">
        <v>60</v>
      </c>
      <c r="C55" s="17" t="s">
        <v>61</v>
      </c>
      <c r="D55" s="31" t="s">
        <v>12</v>
      </c>
      <c r="E55" s="31" t="s">
        <v>14</v>
      </c>
      <c r="F55" s="33">
        <v>4.92</v>
      </c>
      <c r="G55" s="33">
        <v>724.2</v>
      </c>
      <c r="H55" s="33">
        <f>G55*J4+G55</f>
        <v>932.40750000000003</v>
      </c>
      <c r="I55" s="23">
        <f t="shared" ref="I55:I60" si="6">F55*H55</f>
        <v>4587.4449000000004</v>
      </c>
      <c r="J55" s="4"/>
    </row>
    <row r="56" spans="1:10" ht="60" x14ac:dyDescent="0.2">
      <c r="A56" s="47" t="s">
        <v>183</v>
      </c>
      <c r="B56" s="31" t="s">
        <v>62</v>
      </c>
      <c r="C56" s="17" t="s">
        <v>63</v>
      </c>
      <c r="D56" s="31" t="s">
        <v>12</v>
      </c>
      <c r="E56" s="31" t="s">
        <v>14</v>
      </c>
      <c r="F56" s="33">
        <v>1.64</v>
      </c>
      <c r="G56" s="33">
        <v>699.59</v>
      </c>
      <c r="H56" s="33">
        <f>G56*J4+G56</f>
        <v>900.72212500000001</v>
      </c>
      <c r="I56" s="23">
        <f t="shared" si="6"/>
        <v>1477.1842849999998</v>
      </c>
      <c r="J56" s="4"/>
    </row>
    <row r="57" spans="1:10" ht="72" x14ac:dyDescent="0.2">
      <c r="A57" s="47" t="s">
        <v>184</v>
      </c>
      <c r="B57" s="31">
        <v>91313</v>
      </c>
      <c r="C57" s="17" t="s">
        <v>64</v>
      </c>
      <c r="D57" s="31" t="s">
        <v>15</v>
      </c>
      <c r="E57" s="31" t="s">
        <v>65</v>
      </c>
      <c r="F57" s="33">
        <v>1</v>
      </c>
      <c r="G57" s="33">
        <v>843.18</v>
      </c>
      <c r="H57" s="33">
        <f>G57*J4+G57</f>
        <v>1085.5942499999999</v>
      </c>
      <c r="I57" s="23">
        <f t="shared" si="6"/>
        <v>1085.5942499999999</v>
      </c>
      <c r="J57" s="4"/>
    </row>
    <row r="58" spans="1:10" ht="72" x14ac:dyDescent="0.2">
      <c r="A58" s="47" t="s">
        <v>185</v>
      </c>
      <c r="B58" s="31">
        <v>91314</v>
      </c>
      <c r="C58" s="17" t="s">
        <v>66</v>
      </c>
      <c r="D58" s="31" t="s">
        <v>15</v>
      </c>
      <c r="E58" s="31" t="s">
        <v>65</v>
      </c>
      <c r="F58" s="33">
        <v>4</v>
      </c>
      <c r="G58" s="33">
        <v>884.7</v>
      </c>
      <c r="H58" s="33">
        <f>G58*J4+G58</f>
        <v>1139.05125</v>
      </c>
      <c r="I58" s="23">
        <f t="shared" si="6"/>
        <v>4556.2049999999999</v>
      </c>
      <c r="J58" s="4"/>
    </row>
    <row r="59" spans="1:10" ht="48" x14ac:dyDescent="0.2">
      <c r="A59" s="47" t="s">
        <v>186</v>
      </c>
      <c r="B59" s="31" t="s">
        <v>69</v>
      </c>
      <c r="C59" s="17" t="s">
        <v>70</v>
      </c>
      <c r="D59" s="31" t="s">
        <v>12</v>
      </c>
      <c r="E59" s="31" t="s">
        <v>14</v>
      </c>
      <c r="F59" s="33">
        <v>5.25</v>
      </c>
      <c r="G59" s="33">
        <v>659.13</v>
      </c>
      <c r="H59" s="33">
        <f>G59*J4+G59</f>
        <v>848.62987499999997</v>
      </c>
      <c r="I59" s="23">
        <f t="shared" si="6"/>
        <v>4455.3068437499996</v>
      </c>
      <c r="J59" s="4"/>
    </row>
    <row r="60" spans="1:10" ht="48" x14ac:dyDescent="0.2">
      <c r="A60" s="47" t="s">
        <v>187</v>
      </c>
      <c r="B60" s="31" t="s">
        <v>71</v>
      </c>
      <c r="C60" s="17" t="s">
        <v>72</v>
      </c>
      <c r="D60" s="31" t="s">
        <v>12</v>
      </c>
      <c r="E60" s="31" t="s">
        <v>13</v>
      </c>
      <c r="F60" s="33">
        <v>1</v>
      </c>
      <c r="G60" s="33">
        <v>295.29000000000002</v>
      </c>
      <c r="H60" s="33">
        <f>G60*J4+G60</f>
        <v>380.18587500000001</v>
      </c>
      <c r="I60" s="23">
        <f t="shared" si="6"/>
        <v>380.18587500000001</v>
      </c>
      <c r="J60" s="4"/>
    </row>
    <row r="61" spans="1:10" ht="20.100000000000001" customHeight="1" x14ac:dyDescent="0.2">
      <c r="A61" s="37">
        <v>7</v>
      </c>
      <c r="B61" s="104" t="s">
        <v>148</v>
      </c>
      <c r="C61" s="104"/>
      <c r="D61" s="104"/>
      <c r="E61" s="104"/>
      <c r="F61" s="104"/>
      <c r="G61" s="104"/>
      <c r="H61" s="104"/>
      <c r="I61" s="38">
        <f>I62+I63+I64+I65+I66+I67+I68</f>
        <v>21900.769232500003</v>
      </c>
      <c r="J61" s="4"/>
    </row>
    <row r="62" spans="1:10" ht="24" x14ac:dyDescent="0.2">
      <c r="A62" s="47" t="s">
        <v>188</v>
      </c>
      <c r="B62" s="31">
        <v>88484</v>
      </c>
      <c r="C62" s="17" t="s">
        <v>73</v>
      </c>
      <c r="D62" s="31" t="s">
        <v>15</v>
      </c>
      <c r="E62" s="31" t="s">
        <v>21</v>
      </c>
      <c r="F62" s="33">
        <v>145.44</v>
      </c>
      <c r="G62" s="33">
        <v>3.59</v>
      </c>
      <c r="H62" s="33">
        <f>G62*J4+G62</f>
        <v>4.6221249999999996</v>
      </c>
      <c r="I62" s="23">
        <f>F62*H62</f>
        <v>672.24185999999997</v>
      </c>
      <c r="J62" s="4"/>
    </row>
    <row r="63" spans="1:10" ht="24" x14ac:dyDescent="0.2">
      <c r="A63" s="47" t="s">
        <v>189</v>
      </c>
      <c r="B63" s="31">
        <v>88485</v>
      </c>
      <c r="C63" s="17" t="s">
        <v>74</v>
      </c>
      <c r="D63" s="31" t="s">
        <v>15</v>
      </c>
      <c r="E63" s="31" t="s">
        <v>21</v>
      </c>
      <c r="F63" s="33">
        <v>479.12</v>
      </c>
      <c r="G63" s="33">
        <v>3.14</v>
      </c>
      <c r="H63" s="33">
        <f>G63*J4+G63</f>
        <v>4.0427499999999998</v>
      </c>
      <c r="I63" s="23">
        <f>F63*H63</f>
        <v>1936.9623799999999</v>
      </c>
      <c r="J63" s="4"/>
    </row>
    <row r="64" spans="1:10" ht="24" x14ac:dyDescent="0.2">
      <c r="A64" s="47" t="s">
        <v>190</v>
      </c>
      <c r="B64" s="31">
        <v>88488</v>
      </c>
      <c r="C64" s="17" t="s">
        <v>75</v>
      </c>
      <c r="D64" s="31" t="s">
        <v>15</v>
      </c>
      <c r="E64" s="31" t="s">
        <v>21</v>
      </c>
      <c r="F64" s="33">
        <v>145.44</v>
      </c>
      <c r="G64" s="33">
        <v>16.41</v>
      </c>
      <c r="H64" s="33">
        <f>G64*J4+G64</f>
        <v>21.127875</v>
      </c>
      <c r="I64" s="23">
        <f t="shared" si="5"/>
        <v>3072.8381399999998</v>
      </c>
      <c r="J64" s="4"/>
    </row>
    <row r="65" spans="1:10" ht="24" x14ac:dyDescent="0.2">
      <c r="A65" s="47" t="s">
        <v>191</v>
      </c>
      <c r="B65" s="31">
        <v>88489</v>
      </c>
      <c r="C65" s="17" t="s">
        <v>76</v>
      </c>
      <c r="D65" s="31" t="s">
        <v>15</v>
      </c>
      <c r="E65" s="31" t="s">
        <v>21</v>
      </c>
      <c r="F65" s="33">
        <v>329.62</v>
      </c>
      <c r="G65" s="33">
        <v>14.38</v>
      </c>
      <c r="H65" s="33">
        <f>G65*J4+G65</f>
        <v>18.514250000000001</v>
      </c>
      <c r="I65" s="23">
        <f t="shared" si="5"/>
        <v>6102.667085</v>
      </c>
      <c r="J65" s="4"/>
    </row>
    <row r="66" spans="1:10" ht="36" x14ac:dyDescent="0.2">
      <c r="A66" s="47" t="s">
        <v>192</v>
      </c>
      <c r="B66" s="31">
        <v>102219</v>
      </c>
      <c r="C66" s="17" t="s">
        <v>77</v>
      </c>
      <c r="D66" s="31" t="s">
        <v>15</v>
      </c>
      <c r="E66" s="31" t="s">
        <v>21</v>
      </c>
      <c r="F66" s="33">
        <v>16.38</v>
      </c>
      <c r="G66" s="33">
        <v>17.510000000000002</v>
      </c>
      <c r="H66" s="33">
        <f>G66*J4+G66</f>
        <v>22.544125000000001</v>
      </c>
      <c r="I66" s="23">
        <f t="shared" si="5"/>
        <v>369.27276749999999</v>
      </c>
      <c r="J66" s="4"/>
    </row>
    <row r="67" spans="1:10" ht="36" x14ac:dyDescent="0.2">
      <c r="A67" s="47" t="s">
        <v>193</v>
      </c>
      <c r="B67" s="31" t="s">
        <v>78</v>
      </c>
      <c r="C67" s="17" t="s">
        <v>79</v>
      </c>
      <c r="D67" s="31" t="s">
        <v>12</v>
      </c>
      <c r="E67" s="31" t="s">
        <v>14</v>
      </c>
      <c r="F67" s="33">
        <v>0.64</v>
      </c>
      <c r="G67" s="33">
        <v>34.35</v>
      </c>
      <c r="H67" s="33">
        <f>G67*J4+G67</f>
        <v>44.225625000000001</v>
      </c>
      <c r="I67" s="23">
        <f t="shared" si="5"/>
        <v>28.304400000000001</v>
      </c>
      <c r="J67" s="4"/>
    </row>
    <row r="68" spans="1:10" ht="48" x14ac:dyDescent="0.2">
      <c r="A68" s="47" t="s">
        <v>194</v>
      </c>
      <c r="B68" s="31">
        <v>100757</v>
      </c>
      <c r="C68" s="17" t="s">
        <v>80</v>
      </c>
      <c r="D68" s="31" t="s">
        <v>15</v>
      </c>
      <c r="E68" s="31" t="s">
        <v>21</v>
      </c>
      <c r="F68" s="33">
        <v>145.44</v>
      </c>
      <c r="G68" s="33">
        <v>51.9</v>
      </c>
      <c r="H68" s="33">
        <f>G68*J4+G68</f>
        <v>66.821249999999992</v>
      </c>
      <c r="I68" s="23">
        <f t="shared" si="5"/>
        <v>9718.4825999999994</v>
      </c>
      <c r="J68" s="4"/>
    </row>
    <row r="69" spans="1:10" ht="20.100000000000001" customHeight="1" x14ac:dyDescent="0.2">
      <c r="A69" s="37">
        <v>8</v>
      </c>
      <c r="B69" s="104" t="s">
        <v>81</v>
      </c>
      <c r="C69" s="104"/>
      <c r="D69" s="104"/>
      <c r="E69" s="104"/>
      <c r="F69" s="104"/>
      <c r="G69" s="104"/>
      <c r="H69" s="104"/>
      <c r="I69" s="38">
        <f>I70+I71+I72+I73+I74+I75+I76</f>
        <v>95574.45318750001</v>
      </c>
      <c r="J69" s="4"/>
    </row>
    <row r="70" spans="1:10" ht="132" x14ac:dyDescent="0.2">
      <c r="A70" s="47" t="s">
        <v>195</v>
      </c>
      <c r="B70" s="31"/>
      <c r="C70" s="17" t="s">
        <v>228</v>
      </c>
      <c r="D70" s="31"/>
      <c r="E70" s="31" t="s">
        <v>14</v>
      </c>
      <c r="F70" s="33">
        <v>145.44</v>
      </c>
      <c r="G70" s="33">
        <v>383.79</v>
      </c>
      <c r="H70" s="33">
        <f>G70*J4+G70</f>
        <v>494.12962500000003</v>
      </c>
      <c r="I70" s="23">
        <f>F70*H70</f>
        <v>71866.212660000005</v>
      </c>
      <c r="J70" s="4"/>
    </row>
    <row r="71" spans="1:10" ht="48" x14ac:dyDescent="0.2">
      <c r="A71" s="47" t="s">
        <v>196</v>
      </c>
      <c r="B71" s="31" t="s">
        <v>82</v>
      </c>
      <c r="C71" s="17" t="s">
        <v>83</v>
      </c>
      <c r="D71" s="31" t="s">
        <v>12</v>
      </c>
      <c r="E71" s="31" t="s">
        <v>14</v>
      </c>
      <c r="F71" s="33">
        <v>145.44</v>
      </c>
      <c r="G71" s="33">
        <v>101.96</v>
      </c>
      <c r="H71" s="33">
        <f>G71*J4+G71</f>
        <v>131.27349999999998</v>
      </c>
      <c r="I71" s="23">
        <f>F71*H71</f>
        <v>19092.417839999998</v>
      </c>
      <c r="J71" s="4"/>
    </row>
    <row r="72" spans="1:10" ht="36" x14ac:dyDescent="0.2">
      <c r="A72" s="47" t="s">
        <v>197</v>
      </c>
      <c r="B72" s="31" t="s">
        <v>84</v>
      </c>
      <c r="C72" s="17" t="s">
        <v>85</v>
      </c>
      <c r="D72" s="31" t="s">
        <v>12</v>
      </c>
      <c r="E72" s="31" t="s">
        <v>28</v>
      </c>
      <c r="F72" s="33">
        <v>27</v>
      </c>
      <c r="G72" s="33">
        <v>53.71</v>
      </c>
      <c r="H72" s="33">
        <f>G72*J4+G72</f>
        <v>69.151624999999996</v>
      </c>
      <c r="I72" s="23">
        <f>F72*H72</f>
        <v>1867.0938749999998</v>
      </c>
      <c r="J72" s="4"/>
    </row>
    <row r="73" spans="1:10" ht="36" x14ac:dyDescent="0.2">
      <c r="A73" s="47" t="s">
        <v>198</v>
      </c>
      <c r="B73" s="31">
        <v>94228</v>
      </c>
      <c r="C73" s="17" t="s">
        <v>86</v>
      </c>
      <c r="D73" s="31" t="s">
        <v>15</v>
      </c>
      <c r="E73" s="31" t="s">
        <v>16</v>
      </c>
      <c r="F73" s="33">
        <v>2</v>
      </c>
      <c r="G73" s="33">
        <v>104.26</v>
      </c>
      <c r="H73" s="33">
        <f>G73*J4+G73</f>
        <v>134.23475000000002</v>
      </c>
      <c r="I73" s="23">
        <f t="shared" si="5"/>
        <v>268.46950000000004</v>
      </c>
      <c r="J73" s="4"/>
    </row>
    <row r="74" spans="1:10" ht="36" x14ac:dyDescent="0.2">
      <c r="A74" s="47" t="s">
        <v>199</v>
      </c>
      <c r="B74" s="31">
        <v>94227</v>
      </c>
      <c r="C74" s="17" t="s">
        <v>87</v>
      </c>
      <c r="D74" s="31" t="s">
        <v>15</v>
      </c>
      <c r="E74" s="31" t="s">
        <v>16</v>
      </c>
      <c r="F74" s="33">
        <v>16</v>
      </c>
      <c r="G74" s="33">
        <v>76.33</v>
      </c>
      <c r="H74" s="33">
        <f>G74*J4+G74</f>
        <v>98.274874999999994</v>
      </c>
      <c r="I74" s="23">
        <f t="shared" si="5"/>
        <v>1572.3979999999999</v>
      </c>
      <c r="J74" s="4"/>
    </row>
    <row r="75" spans="1:10" ht="60" x14ac:dyDescent="0.2">
      <c r="A75" s="47" t="s">
        <v>200</v>
      </c>
      <c r="B75" s="31" t="s">
        <v>88</v>
      </c>
      <c r="C75" s="17" t="s">
        <v>89</v>
      </c>
      <c r="D75" s="31" t="s">
        <v>12</v>
      </c>
      <c r="E75" s="31" t="s">
        <v>28</v>
      </c>
      <c r="F75" s="33">
        <v>8.6999999999999993</v>
      </c>
      <c r="G75" s="33">
        <v>20.25</v>
      </c>
      <c r="H75" s="33">
        <f>G75*J4+G75</f>
        <v>26.071874999999999</v>
      </c>
      <c r="I75" s="23">
        <f t="shared" si="5"/>
        <v>226.82531249999997</v>
      </c>
      <c r="J75" s="4"/>
    </row>
    <row r="76" spans="1:10" ht="72" x14ac:dyDescent="0.2">
      <c r="A76" s="47" t="s">
        <v>328</v>
      </c>
      <c r="B76" s="31" t="s">
        <v>329</v>
      </c>
      <c r="C76" s="17" t="s">
        <v>327</v>
      </c>
      <c r="D76" s="31" t="s">
        <v>12</v>
      </c>
      <c r="E76" s="31" t="s">
        <v>28</v>
      </c>
      <c r="F76" s="33">
        <v>12</v>
      </c>
      <c r="G76" s="33">
        <v>44.08</v>
      </c>
      <c r="H76" s="33">
        <f>G76*J4+G76</f>
        <v>56.753</v>
      </c>
      <c r="I76" s="23">
        <f>F76*H76</f>
        <v>681.03600000000006</v>
      </c>
      <c r="J76" s="4"/>
    </row>
    <row r="77" spans="1:10" ht="20.100000000000001" customHeight="1" x14ac:dyDescent="0.2">
      <c r="A77" s="37">
        <v>9</v>
      </c>
      <c r="B77" s="104" t="s">
        <v>290</v>
      </c>
      <c r="C77" s="104"/>
      <c r="D77" s="104"/>
      <c r="E77" s="104"/>
      <c r="F77" s="104"/>
      <c r="G77" s="104"/>
      <c r="H77" s="104"/>
      <c r="I77" s="38">
        <f>I78+I79+I80+I81+I82+I83+I84+I85+I86+I87+I88+I89+I90</f>
        <v>30844.385150000002</v>
      </c>
      <c r="J77" s="4"/>
    </row>
    <row r="78" spans="1:10" ht="144" x14ac:dyDescent="0.2">
      <c r="A78" s="25" t="s">
        <v>201</v>
      </c>
      <c r="B78" s="17" t="s">
        <v>260</v>
      </c>
      <c r="C78" s="17" t="s">
        <v>261</v>
      </c>
      <c r="D78" s="17" t="s">
        <v>12</v>
      </c>
      <c r="E78" s="17" t="s">
        <v>65</v>
      </c>
      <c r="F78" s="17">
        <v>1</v>
      </c>
      <c r="G78" s="17">
        <v>2735.85</v>
      </c>
      <c r="H78" s="32">
        <f>G78*J4+G78</f>
        <v>3522.4068749999997</v>
      </c>
      <c r="I78" s="36">
        <f>F78*H78</f>
        <v>3522.4068749999997</v>
      </c>
      <c r="J78" s="4"/>
    </row>
    <row r="79" spans="1:10" ht="48" x14ac:dyDescent="0.2">
      <c r="A79" s="25" t="s">
        <v>202</v>
      </c>
      <c r="B79" s="31" t="s">
        <v>90</v>
      </c>
      <c r="C79" s="17" t="s">
        <v>91</v>
      </c>
      <c r="D79" s="31" t="s">
        <v>12</v>
      </c>
      <c r="E79" s="31" t="s">
        <v>68</v>
      </c>
      <c r="F79" s="33">
        <v>2</v>
      </c>
      <c r="G79" s="33">
        <v>543.89</v>
      </c>
      <c r="H79" s="33">
        <f>G79*J4+G79</f>
        <v>700.258375</v>
      </c>
      <c r="I79" s="23">
        <f>F79*H79</f>
        <v>1400.51675</v>
      </c>
      <c r="J79" s="4"/>
    </row>
    <row r="80" spans="1:10" ht="24" x14ac:dyDescent="0.2">
      <c r="A80" s="25" t="s">
        <v>203</v>
      </c>
      <c r="B80" s="31">
        <v>100860</v>
      </c>
      <c r="C80" s="17" t="s">
        <v>92</v>
      </c>
      <c r="D80" s="31" t="s">
        <v>15</v>
      </c>
      <c r="E80" s="31" t="s">
        <v>65</v>
      </c>
      <c r="F80" s="33">
        <v>2</v>
      </c>
      <c r="G80" s="33">
        <v>88.77</v>
      </c>
      <c r="H80" s="33">
        <f>G80*J4+G80</f>
        <v>114.29137499999999</v>
      </c>
      <c r="I80" s="23">
        <f t="shared" si="5"/>
        <v>228.58274999999998</v>
      </c>
      <c r="J80" s="4"/>
    </row>
    <row r="81" spans="1:10" ht="96" x14ac:dyDescent="0.2">
      <c r="A81" s="25" t="s">
        <v>204</v>
      </c>
      <c r="B81" s="31" t="s">
        <v>93</v>
      </c>
      <c r="C81" s="17" t="s">
        <v>94</v>
      </c>
      <c r="D81" s="31" t="s">
        <v>12</v>
      </c>
      <c r="E81" s="31" t="s">
        <v>68</v>
      </c>
      <c r="F81" s="33">
        <v>1</v>
      </c>
      <c r="G81" s="33">
        <v>422.77</v>
      </c>
      <c r="H81" s="33">
        <f>G81*J4+G81</f>
        <v>544.31637499999999</v>
      </c>
      <c r="I81" s="23">
        <f t="shared" ref="I81:I90" si="7">F81*H81</f>
        <v>544.31637499999999</v>
      </c>
      <c r="J81" s="4"/>
    </row>
    <row r="82" spans="1:10" ht="36" x14ac:dyDescent="0.2">
      <c r="A82" s="25" t="s">
        <v>205</v>
      </c>
      <c r="B82" s="31">
        <v>86904</v>
      </c>
      <c r="C82" s="17" t="s">
        <v>95</v>
      </c>
      <c r="D82" s="31" t="s">
        <v>15</v>
      </c>
      <c r="E82" s="31" t="s">
        <v>65</v>
      </c>
      <c r="F82" s="33">
        <v>2</v>
      </c>
      <c r="G82" s="33">
        <v>152.53</v>
      </c>
      <c r="H82" s="33">
        <f>G82*J4+G82</f>
        <v>196.382375</v>
      </c>
      <c r="I82" s="23">
        <f t="shared" si="7"/>
        <v>392.76474999999999</v>
      </c>
      <c r="J82" s="4"/>
    </row>
    <row r="83" spans="1:10" ht="36" x14ac:dyDescent="0.2">
      <c r="A83" s="25" t="s">
        <v>206</v>
      </c>
      <c r="B83" s="31">
        <v>100868</v>
      </c>
      <c r="C83" s="17" t="s">
        <v>96</v>
      </c>
      <c r="D83" s="31" t="s">
        <v>15</v>
      </c>
      <c r="E83" s="31" t="s">
        <v>65</v>
      </c>
      <c r="F83" s="33">
        <v>2</v>
      </c>
      <c r="G83" s="33">
        <v>374.04</v>
      </c>
      <c r="H83" s="33">
        <f>G83*J4+G83</f>
        <v>481.57650000000001</v>
      </c>
      <c r="I83" s="23">
        <f t="shared" si="7"/>
        <v>963.15300000000002</v>
      </c>
      <c r="J83" s="4"/>
    </row>
    <row r="84" spans="1:10" ht="60" x14ac:dyDescent="0.2">
      <c r="A84" s="25" t="s">
        <v>207</v>
      </c>
      <c r="B84" s="31" t="s">
        <v>97</v>
      </c>
      <c r="C84" s="17" t="s">
        <v>98</v>
      </c>
      <c r="D84" s="31" t="s">
        <v>12</v>
      </c>
      <c r="E84" s="31" t="s">
        <v>68</v>
      </c>
      <c r="F84" s="33">
        <v>2</v>
      </c>
      <c r="G84" s="33">
        <v>137.08000000000001</v>
      </c>
      <c r="H84" s="33">
        <f>G84*J4+G84</f>
        <v>176.4905</v>
      </c>
      <c r="I84" s="23">
        <f t="shared" si="7"/>
        <v>352.98099999999999</v>
      </c>
      <c r="J84" s="4"/>
    </row>
    <row r="85" spans="1:10" ht="72" x14ac:dyDescent="0.2">
      <c r="A85" s="25" t="s">
        <v>208</v>
      </c>
      <c r="B85" s="31" t="s">
        <v>99</v>
      </c>
      <c r="C85" s="17" t="s">
        <v>100</v>
      </c>
      <c r="D85" s="31"/>
      <c r="E85" s="31" t="s">
        <v>65</v>
      </c>
      <c r="F85" s="33">
        <v>2</v>
      </c>
      <c r="G85" s="33">
        <v>2465.09</v>
      </c>
      <c r="H85" s="33">
        <f>G85*J4+G85</f>
        <v>3173.8033750000004</v>
      </c>
      <c r="I85" s="23">
        <f t="shared" si="7"/>
        <v>6347.6067500000008</v>
      </c>
      <c r="J85" s="4"/>
    </row>
    <row r="86" spans="1:10" ht="36" x14ac:dyDescent="0.2">
      <c r="A86" s="25" t="s">
        <v>209</v>
      </c>
      <c r="B86" s="31">
        <v>86872</v>
      </c>
      <c r="C86" s="17" t="s">
        <v>101</v>
      </c>
      <c r="D86" s="31" t="s">
        <v>15</v>
      </c>
      <c r="E86" s="31" t="s">
        <v>65</v>
      </c>
      <c r="F86" s="33">
        <v>1</v>
      </c>
      <c r="G86" s="33">
        <v>724.57</v>
      </c>
      <c r="H86" s="33">
        <f>G86*J4+G86</f>
        <v>932.88387499999999</v>
      </c>
      <c r="I86" s="23">
        <f t="shared" si="7"/>
        <v>932.88387499999999</v>
      </c>
      <c r="J86" s="4"/>
    </row>
    <row r="87" spans="1:10" ht="36" x14ac:dyDescent="0.2">
      <c r="A87" s="25" t="s">
        <v>210</v>
      </c>
      <c r="B87" s="31">
        <v>86900</v>
      </c>
      <c r="C87" s="17" t="s">
        <v>102</v>
      </c>
      <c r="D87" s="31" t="s">
        <v>15</v>
      </c>
      <c r="E87" s="31" t="s">
        <v>65</v>
      </c>
      <c r="F87" s="33">
        <v>2</v>
      </c>
      <c r="G87" s="33">
        <v>205.06</v>
      </c>
      <c r="H87" s="33">
        <f>G87*J4+G87</f>
        <v>264.01474999999999</v>
      </c>
      <c r="I87" s="23">
        <f t="shared" si="7"/>
        <v>528.02949999999998</v>
      </c>
      <c r="J87" s="4"/>
    </row>
    <row r="88" spans="1:10" ht="36" x14ac:dyDescent="0.2">
      <c r="A88" s="25" t="s">
        <v>211</v>
      </c>
      <c r="B88" s="31" t="s">
        <v>103</v>
      </c>
      <c r="C88" s="17" t="s">
        <v>104</v>
      </c>
      <c r="D88" s="31" t="s">
        <v>67</v>
      </c>
      <c r="E88" s="31" t="s">
        <v>68</v>
      </c>
      <c r="F88" s="33">
        <v>1</v>
      </c>
      <c r="G88" s="33">
        <v>4596.12</v>
      </c>
      <c r="H88" s="33">
        <f>G88*J4+G88</f>
        <v>5917.5045</v>
      </c>
      <c r="I88" s="23">
        <f t="shared" si="7"/>
        <v>5917.5045</v>
      </c>
      <c r="J88" s="4"/>
    </row>
    <row r="89" spans="1:10" ht="24" x14ac:dyDescent="0.2">
      <c r="A89" s="25" t="s">
        <v>212</v>
      </c>
      <c r="B89" s="31" t="s">
        <v>105</v>
      </c>
      <c r="C89" s="17" t="s">
        <v>106</v>
      </c>
      <c r="D89" s="31" t="s">
        <v>12</v>
      </c>
      <c r="E89" s="31" t="s">
        <v>14</v>
      </c>
      <c r="F89" s="33">
        <v>3.75</v>
      </c>
      <c r="G89" s="33">
        <v>367.28</v>
      </c>
      <c r="H89" s="33">
        <f>G89*J4+G89</f>
        <v>472.87299999999993</v>
      </c>
      <c r="I89" s="23">
        <f t="shared" si="7"/>
        <v>1773.2737499999998</v>
      </c>
      <c r="J89" s="4"/>
    </row>
    <row r="90" spans="1:10" ht="24" x14ac:dyDescent="0.2">
      <c r="A90" s="25" t="s">
        <v>213</v>
      </c>
      <c r="B90" s="31">
        <v>90214</v>
      </c>
      <c r="C90" s="17" t="s">
        <v>107</v>
      </c>
      <c r="D90" s="31" t="s">
        <v>20</v>
      </c>
      <c r="E90" s="31" t="s">
        <v>21</v>
      </c>
      <c r="F90" s="33">
        <v>18.84</v>
      </c>
      <c r="G90" s="33">
        <v>327.35000000000002</v>
      </c>
      <c r="H90" s="33">
        <f>G90*J4+G90</f>
        <v>421.46312499999999</v>
      </c>
      <c r="I90" s="23">
        <f t="shared" si="7"/>
        <v>7940.3652750000001</v>
      </c>
      <c r="J90" s="4"/>
    </row>
    <row r="91" spans="1:10" ht="20.100000000000001" customHeight="1" x14ac:dyDescent="0.2">
      <c r="A91" s="37">
        <v>10</v>
      </c>
      <c r="B91" s="104" t="s">
        <v>108</v>
      </c>
      <c r="C91" s="104"/>
      <c r="D91" s="104"/>
      <c r="E91" s="104"/>
      <c r="F91" s="104"/>
      <c r="G91" s="104"/>
      <c r="H91" s="104"/>
      <c r="I91" s="38">
        <f>I92+I93+I94+I95+I96+I97+I98</f>
        <v>3551.5234300000002</v>
      </c>
      <c r="J91" s="4"/>
    </row>
    <row r="92" spans="1:10" ht="48" x14ac:dyDescent="0.2">
      <c r="A92" s="47" t="s">
        <v>214</v>
      </c>
      <c r="B92" s="31" t="s">
        <v>109</v>
      </c>
      <c r="C92" s="17" t="s">
        <v>110</v>
      </c>
      <c r="D92" s="31" t="s">
        <v>12</v>
      </c>
      <c r="E92" s="31" t="s">
        <v>14</v>
      </c>
      <c r="F92" s="33">
        <v>3.72</v>
      </c>
      <c r="G92" s="33">
        <v>142.69</v>
      </c>
      <c r="H92" s="33">
        <f>G92*J4+G92</f>
        <v>183.71337499999998</v>
      </c>
      <c r="I92" s="23">
        <f t="shared" ref="I92:I95" si="8">F92*H92</f>
        <v>683.41375499999992</v>
      </c>
      <c r="J92" s="4"/>
    </row>
    <row r="93" spans="1:10" ht="12" x14ac:dyDescent="0.2">
      <c r="A93" s="47" t="s">
        <v>215</v>
      </c>
      <c r="B93" s="31" t="s">
        <v>111</v>
      </c>
      <c r="C93" s="17" t="s">
        <v>112</v>
      </c>
      <c r="D93" s="31" t="s">
        <v>12</v>
      </c>
      <c r="E93" s="31" t="s">
        <v>43</v>
      </c>
      <c r="F93" s="33">
        <v>7.5</v>
      </c>
      <c r="G93" s="33">
        <v>67.39</v>
      </c>
      <c r="H93" s="33">
        <f>G93*J4+G93</f>
        <v>86.764624999999995</v>
      </c>
      <c r="I93" s="23">
        <f t="shared" si="8"/>
        <v>650.73468749999995</v>
      </c>
      <c r="J93" s="4"/>
    </row>
    <row r="94" spans="1:10" ht="12" x14ac:dyDescent="0.2">
      <c r="A94" s="47" t="s">
        <v>216</v>
      </c>
      <c r="B94" s="31" t="s">
        <v>113</v>
      </c>
      <c r="C94" s="17" t="s">
        <v>114</v>
      </c>
      <c r="D94" s="31" t="s">
        <v>15</v>
      </c>
      <c r="E94" s="31" t="s">
        <v>54</v>
      </c>
      <c r="F94" s="33">
        <v>7.5</v>
      </c>
      <c r="G94" s="33">
        <v>61.24</v>
      </c>
      <c r="H94" s="33">
        <f>G94*J4+G94</f>
        <v>78.846500000000006</v>
      </c>
      <c r="I94" s="23">
        <f t="shared" si="8"/>
        <v>591.34875</v>
      </c>
      <c r="J94" s="4"/>
    </row>
    <row r="95" spans="1:10" ht="48" x14ac:dyDescent="0.2">
      <c r="A95" s="47" t="s">
        <v>217</v>
      </c>
      <c r="B95" s="31">
        <v>94990</v>
      </c>
      <c r="C95" s="17" t="s">
        <v>53</v>
      </c>
      <c r="D95" s="31" t="s">
        <v>15</v>
      </c>
      <c r="E95" s="31" t="s">
        <v>54</v>
      </c>
      <c r="F95" s="33">
        <v>1.19</v>
      </c>
      <c r="G95" s="33">
        <v>772.05</v>
      </c>
      <c r="H95" s="33">
        <f>G95*J4+G95</f>
        <v>994.01437499999997</v>
      </c>
      <c r="I95" s="23">
        <f t="shared" si="8"/>
        <v>1182.87710625</v>
      </c>
      <c r="J95" s="4"/>
    </row>
    <row r="96" spans="1:10" ht="48" x14ac:dyDescent="0.2">
      <c r="A96" s="47" t="s">
        <v>218</v>
      </c>
      <c r="B96" s="31">
        <v>87879</v>
      </c>
      <c r="C96" s="17" t="s">
        <v>32</v>
      </c>
      <c r="D96" s="31" t="s">
        <v>15</v>
      </c>
      <c r="E96" s="31" t="s">
        <v>21</v>
      </c>
      <c r="F96" s="33">
        <v>2.81</v>
      </c>
      <c r="G96" s="33">
        <v>4.38</v>
      </c>
      <c r="H96" s="33">
        <f>G96*J4+G96</f>
        <v>5.6392499999999997</v>
      </c>
      <c r="I96" s="23">
        <f>F96*H96</f>
        <v>15.846292499999999</v>
      </c>
      <c r="J96" s="4"/>
    </row>
    <row r="97" spans="1:11" ht="60" x14ac:dyDescent="0.2">
      <c r="A97" s="47" t="s">
        <v>219</v>
      </c>
      <c r="B97" s="31">
        <v>87529</v>
      </c>
      <c r="C97" s="17" t="s">
        <v>34</v>
      </c>
      <c r="D97" s="31" t="s">
        <v>15</v>
      </c>
      <c r="E97" s="31" t="s">
        <v>21</v>
      </c>
      <c r="F97" s="33">
        <v>2.81</v>
      </c>
      <c r="G97" s="33">
        <v>37.57</v>
      </c>
      <c r="H97" s="33">
        <f>G97*J4+G97</f>
        <v>48.371375</v>
      </c>
      <c r="I97" s="23">
        <f t="shared" ref="I97:I98" si="9">F97*H97</f>
        <v>135.92356375</v>
      </c>
      <c r="J97" s="4"/>
    </row>
    <row r="98" spans="1:11" ht="24" x14ac:dyDescent="0.2">
      <c r="A98" s="47" t="s">
        <v>220</v>
      </c>
      <c r="B98" s="31" t="s">
        <v>115</v>
      </c>
      <c r="C98" s="17" t="s">
        <v>116</v>
      </c>
      <c r="D98" s="31" t="s">
        <v>12</v>
      </c>
      <c r="E98" s="31" t="s">
        <v>14</v>
      </c>
      <c r="F98" s="33">
        <v>19.8</v>
      </c>
      <c r="G98" s="33">
        <v>11.43</v>
      </c>
      <c r="H98" s="33">
        <f>G98*J4+G98</f>
        <v>14.716125</v>
      </c>
      <c r="I98" s="23">
        <f t="shared" si="9"/>
        <v>291.37927500000001</v>
      </c>
      <c r="J98" s="4"/>
    </row>
    <row r="99" spans="1:11" ht="20.100000000000001" customHeight="1" x14ac:dyDescent="0.2">
      <c r="A99" s="37">
        <v>11</v>
      </c>
      <c r="B99" s="104" t="s">
        <v>117</v>
      </c>
      <c r="C99" s="104"/>
      <c r="D99" s="104"/>
      <c r="E99" s="104"/>
      <c r="F99" s="104"/>
      <c r="G99" s="104"/>
      <c r="H99" s="104"/>
      <c r="I99" s="38">
        <f>I100+I101+I102+I103+I104+I105+I106</f>
        <v>17602.408545000002</v>
      </c>
      <c r="J99" s="4"/>
    </row>
    <row r="100" spans="1:11" ht="204" x14ac:dyDescent="0.2">
      <c r="A100" s="47" t="s">
        <v>221</v>
      </c>
      <c r="B100" s="31" t="s">
        <v>257</v>
      </c>
      <c r="C100" s="17" t="s">
        <v>256</v>
      </c>
      <c r="D100" s="31" t="s">
        <v>12</v>
      </c>
      <c r="E100" s="31" t="s">
        <v>65</v>
      </c>
      <c r="F100" s="33">
        <v>1</v>
      </c>
      <c r="G100" s="33">
        <v>192.27</v>
      </c>
      <c r="H100" s="33">
        <f>G100*J4+G100</f>
        <v>247.54762500000001</v>
      </c>
      <c r="I100" s="23">
        <f>F100*H100</f>
        <v>247.54762500000001</v>
      </c>
      <c r="J100" s="4"/>
    </row>
    <row r="101" spans="1:11" ht="192" x14ac:dyDescent="0.2">
      <c r="A101" s="47" t="s">
        <v>222</v>
      </c>
      <c r="B101" s="31" t="s">
        <v>229</v>
      </c>
      <c r="C101" s="17" t="s">
        <v>230</v>
      </c>
      <c r="D101" s="31" t="s">
        <v>12</v>
      </c>
      <c r="E101" s="31" t="s">
        <v>65</v>
      </c>
      <c r="F101" s="33">
        <v>11</v>
      </c>
      <c r="G101" s="33">
        <v>245.36</v>
      </c>
      <c r="H101" s="33">
        <f>G101*K101+G101</f>
        <v>300.98311200000001</v>
      </c>
      <c r="I101" s="23">
        <f t="shared" ref="I101:I113" si="10">F101*H101</f>
        <v>3310.8142320000002</v>
      </c>
      <c r="J101" s="4"/>
      <c r="K101" s="18">
        <v>0.22670000000000001</v>
      </c>
    </row>
    <row r="102" spans="1:11" ht="168" x14ac:dyDescent="0.2">
      <c r="A102" s="47" t="s">
        <v>281</v>
      </c>
      <c r="B102" s="31" t="s">
        <v>231</v>
      </c>
      <c r="C102" s="17" t="s">
        <v>232</v>
      </c>
      <c r="D102" s="31" t="s">
        <v>12</v>
      </c>
      <c r="E102" s="31" t="s">
        <v>65</v>
      </c>
      <c r="F102" s="33">
        <v>13</v>
      </c>
      <c r="G102" s="33">
        <v>152.44</v>
      </c>
      <c r="H102" s="33">
        <f>G102*K101+G102</f>
        <v>186.99814800000001</v>
      </c>
      <c r="I102" s="23">
        <f t="shared" si="10"/>
        <v>2430.9759240000003</v>
      </c>
      <c r="J102" s="4"/>
    </row>
    <row r="103" spans="1:11" ht="144" x14ac:dyDescent="0.2">
      <c r="A103" s="47" t="s">
        <v>282</v>
      </c>
      <c r="B103" s="31" t="s">
        <v>233</v>
      </c>
      <c r="C103" s="17" t="s">
        <v>234</v>
      </c>
      <c r="D103" s="31" t="s">
        <v>12</v>
      </c>
      <c r="E103" s="31" t="s">
        <v>65</v>
      </c>
      <c r="F103" s="33">
        <v>15</v>
      </c>
      <c r="G103" s="33">
        <v>300.64999999999998</v>
      </c>
      <c r="H103" s="33">
        <f>G103*K101+G103</f>
        <v>368.80735499999997</v>
      </c>
      <c r="I103" s="23">
        <f>F103*H103</f>
        <v>5532.1103249999996</v>
      </c>
      <c r="J103" s="4"/>
    </row>
    <row r="104" spans="1:11" ht="60" x14ac:dyDescent="0.2">
      <c r="A104" s="47" t="s">
        <v>283</v>
      </c>
      <c r="B104" s="31" t="s">
        <v>235</v>
      </c>
      <c r="C104" s="17" t="s">
        <v>236</v>
      </c>
      <c r="D104" s="31" t="s">
        <v>12</v>
      </c>
      <c r="E104" s="31" t="s">
        <v>65</v>
      </c>
      <c r="F104" s="33">
        <v>13</v>
      </c>
      <c r="G104" s="33">
        <v>127.85</v>
      </c>
      <c r="H104" s="33">
        <f>G104*K101+G104</f>
        <v>156.833595</v>
      </c>
      <c r="I104" s="23">
        <f t="shared" si="10"/>
        <v>2038.8367350000001</v>
      </c>
      <c r="J104" s="4"/>
    </row>
    <row r="105" spans="1:11" ht="96" x14ac:dyDescent="0.2">
      <c r="A105" s="47" t="s">
        <v>284</v>
      </c>
      <c r="B105" s="31" t="s">
        <v>238</v>
      </c>
      <c r="C105" s="17" t="s">
        <v>237</v>
      </c>
      <c r="D105" s="31" t="s">
        <v>12</v>
      </c>
      <c r="E105" s="31" t="s">
        <v>65</v>
      </c>
      <c r="F105" s="33">
        <v>1</v>
      </c>
      <c r="G105" s="33">
        <v>3084.83</v>
      </c>
      <c r="H105" s="33">
        <f>G105*K101+G105</f>
        <v>3784.160961</v>
      </c>
      <c r="I105" s="23">
        <f t="shared" si="10"/>
        <v>3784.160961</v>
      </c>
      <c r="J105" s="4"/>
    </row>
    <row r="106" spans="1:11" ht="24" x14ac:dyDescent="0.2">
      <c r="A106" s="47" t="s">
        <v>285</v>
      </c>
      <c r="B106" s="31" t="s">
        <v>240</v>
      </c>
      <c r="C106" s="17" t="s">
        <v>239</v>
      </c>
      <c r="D106" s="31" t="s">
        <v>12</v>
      </c>
      <c r="E106" s="31" t="s">
        <v>65</v>
      </c>
      <c r="F106" s="33">
        <v>1</v>
      </c>
      <c r="G106" s="33">
        <v>210.29</v>
      </c>
      <c r="H106" s="33">
        <f>G106*K101+G106</f>
        <v>257.96274299999999</v>
      </c>
      <c r="I106" s="23">
        <f t="shared" si="10"/>
        <v>257.96274299999999</v>
      </c>
      <c r="J106" s="4"/>
    </row>
    <row r="107" spans="1:11" ht="20.100000000000001" customHeight="1" x14ac:dyDescent="0.2">
      <c r="A107" s="37">
        <v>12</v>
      </c>
      <c r="B107" s="104" t="s">
        <v>243</v>
      </c>
      <c r="C107" s="104"/>
      <c r="D107" s="104"/>
      <c r="E107" s="104"/>
      <c r="F107" s="104"/>
      <c r="G107" s="104"/>
      <c r="H107" s="104"/>
      <c r="I107" s="38">
        <f>I108+I109+I110+I111+I112+I113+I114+I115+I116+I117+I118</f>
        <v>7165.8387499999999</v>
      </c>
      <c r="J107" s="4"/>
    </row>
    <row r="108" spans="1:11" ht="48" x14ac:dyDescent="0.2">
      <c r="A108" s="47" t="s">
        <v>223</v>
      </c>
      <c r="B108" s="31" t="s">
        <v>245</v>
      </c>
      <c r="C108" s="17" t="s">
        <v>244</v>
      </c>
      <c r="D108" s="31" t="s">
        <v>12</v>
      </c>
      <c r="E108" s="31" t="s">
        <v>65</v>
      </c>
      <c r="F108" s="33">
        <v>1</v>
      </c>
      <c r="G108" s="33">
        <v>346.58</v>
      </c>
      <c r="H108" s="33">
        <f>G108*J4+G108</f>
        <v>446.22174999999999</v>
      </c>
      <c r="I108" s="23">
        <f>F108*H108</f>
        <v>446.22174999999999</v>
      </c>
      <c r="J108" s="4"/>
    </row>
    <row r="109" spans="1:11" ht="108" x14ac:dyDescent="0.2">
      <c r="A109" s="47" t="s">
        <v>224</v>
      </c>
      <c r="B109" s="31" t="s">
        <v>247</v>
      </c>
      <c r="C109" s="17" t="s">
        <v>246</v>
      </c>
      <c r="D109" s="31" t="s">
        <v>12</v>
      </c>
      <c r="E109" s="31" t="s">
        <v>65</v>
      </c>
      <c r="F109" s="33">
        <v>1</v>
      </c>
      <c r="G109" s="33">
        <v>782.79</v>
      </c>
      <c r="H109" s="33">
        <f>G109*J4+G109</f>
        <v>1007.8421249999999</v>
      </c>
      <c r="I109" s="23">
        <f t="shared" si="10"/>
        <v>1007.8421249999999</v>
      </c>
      <c r="J109" s="4"/>
    </row>
    <row r="110" spans="1:11" ht="84" x14ac:dyDescent="0.2">
      <c r="A110" s="47" t="s">
        <v>272</v>
      </c>
      <c r="B110" s="31" t="s">
        <v>249</v>
      </c>
      <c r="C110" s="17" t="s">
        <v>248</v>
      </c>
      <c r="D110" s="31" t="s">
        <v>12</v>
      </c>
      <c r="E110" s="31" t="s">
        <v>65</v>
      </c>
      <c r="F110" s="33">
        <v>1</v>
      </c>
      <c r="G110" s="33">
        <v>883.28</v>
      </c>
      <c r="H110" s="33">
        <f>G110*J4+G110</f>
        <v>1137.223</v>
      </c>
      <c r="I110" s="23">
        <f t="shared" si="10"/>
        <v>1137.223</v>
      </c>
      <c r="J110" s="4"/>
    </row>
    <row r="111" spans="1:11" ht="108" x14ac:dyDescent="0.2">
      <c r="A111" s="47" t="s">
        <v>273</v>
      </c>
      <c r="B111" s="31" t="s">
        <v>251</v>
      </c>
      <c r="C111" s="17" t="s">
        <v>250</v>
      </c>
      <c r="D111" s="31" t="s">
        <v>12</v>
      </c>
      <c r="E111" s="31" t="s">
        <v>65</v>
      </c>
      <c r="F111" s="33">
        <v>4</v>
      </c>
      <c r="G111" s="33">
        <v>331.15</v>
      </c>
      <c r="H111" s="33">
        <f>G111*J4+G111</f>
        <v>426.35562499999997</v>
      </c>
      <c r="I111" s="23">
        <f t="shared" si="10"/>
        <v>1705.4224999999999</v>
      </c>
      <c r="J111" s="4"/>
    </row>
    <row r="112" spans="1:11" ht="120" x14ac:dyDescent="0.2">
      <c r="A112" s="47" t="s">
        <v>274</v>
      </c>
      <c r="B112" s="31" t="s">
        <v>253</v>
      </c>
      <c r="C112" s="17" t="s">
        <v>252</v>
      </c>
      <c r="D112" s="31" t="s">
        <v>12</v>
      </c>
      <c r="E112" s="31" t="s">
        <v>65</v>
      </c>
      <c r="F112" s="33">
        <v>6</v>
      </c>
      <c r="G112" s="33">
        <v>136.1</v>
      </c>
      <c r="H112" s="33">
        <f>G112*J4+G112</f>
        <v>175.22874999999999</v>
      </c>
      <c r="I112" s="23">
        <f t="shared" si="10"/>
        <v>1051.3724999999999</v>
      </c>
      <c r="J112" s="4"/>
    </row>
    <row r="113" spans="1:10" ht="120" x14ac:dyDescent="0.2">
      <c r="A113" s="47" t="s">
        <v>275</v>
      </c>
      <c r="B113" s="31" t="s">
        <v>255</v>
      </c>
      <c r="C113" s="17" t="s">
        <v>254</v>
      </c>
      <c r="D113" s="31" t="s">
        <v>12</v>
      </c>
      <c r="E113" s="31" t="s">
        <v>65</v>
      </c>
      <c r="F113" s="33">
        <v>2</v>
      </c>
      <c r="G113" s="33">
        <v>181</v>
      </c>
      <c r="H113" s="33">
        <f>G113*J4+G113</f>
        <v>233.03749999999999</v>
      </c>
      <c r="I113" s="23">
        <f t="shared" si="10"/>
        <v>466.07499999999999</v>
      </c>
      <c r="J113" s="4"/>
    </row>
    <row r="114" spans="1:10" ht="96" x14ac:dyDescent="0.2">
      <c r="A114" s="47" t="s">
        <v>276</v>
      </c>
      <c r="B114" s="31" t="s">
        <v>263</v>
      </c>
      <c r="C114" s="17" t="s">
        <v>262</v>
      </c>
      <c r="D114" s="31" t="s">
        <v>12</v>
      </c>
      <c r="E114" s="31" t="s">
        <v>65</v>
      </c>
      <c r="F114" s="33">
        <v>2</v>
      </c>
      <c r="G114" s="33">
        <v>296.67</v>
      </c>
      <c r="H114" s="33">
        <f>G114*J4+G114</f>
        <v>381.962625</v>
      </c>
      <c r="I114" s="23">
        <f>F114*H114</f>
        <v>763.92525000000001</v>
      </c>
      <c r="J114" s="4"/>
    </row>
    <row r="115" spans="1:10" ht="60" x14ac:dyDescent="0.2">
      <c r="A115" s="47" t="s">
        <v>277</v>
      </c>
      <c r="B115" s="31" t="s">
        <v>265</v>
      </c>
      <c r="C115" s="17" t="s">
        <v>264</v>
      </c>
      <c r="D115" s="31" t="s">
        <v>12</v>
      </c>
      <c r="E115" s="31" t="s">
        <v>65</v>
      </c>
      <c r="F115" s="33">
        <v>1</v>
      </c>
      <c r="G115" s="33">
        <v>45</v>
      </c>
      <c r="H115" s="33">
        <f>G115*J4+G115</f>
        <v>57.9375</v>
      </c>
      <c r="I115" s="23">
        <f>F115*H115</f>
        <v>57.9375</v>
      </c>
      <c r="J115" s="4"/>
    </row>
    <row r="116" spans="1:10" ht="84" x14ac:dyDescent="0.2">
      <c r="A116" s="47" t="s">
        <v>278</v>
      </c>
      <c r="B116" s="31" t="s">
        <v>267</v>
      </c>
      <c r="C116" s="17" t="s">
        <v>266</v>
      </c>
      <c r="D116" s="31" t="s">
        <v>12</v>
      </c>
      <c r="E116" s="31" t="s">
        <v>65</v>
      </c>
      <c r="F116" s="33">
        <v>2</v>
      </c>
      <c r="G116" s="33">
        <v>128</v>
      </c>
      <c r="H116" s="33">
        <f>G116*J4+G116</f>
        <v>164.8</v>
      </c>
      <c r="I116" s="23">
        <f>F116*H116</f>
        <v>329.6</v>
      </c>
      <c r="J116" s="4"/>
    </row>
    <row r="117" spans="1:10" ht="60" x14ac:dyDescent="0.2">
      <c r="A117" s="47" t="s">
        <v>279</v>
      </c>
      <c r="B117" s="31" t="s">
        <v>269</v>
      </c>
      <c r="C117" s="17" t="s">
        <v>268</v>
      </c>
      <c r="D117" s="31" t="s">
        <v>12</v>
      </c>
      <c r="E117" s="31" t="s">
        <v>65</v>
      </c>
      <c r="F117" s="33">
        <v>1</v>
      </c>
      <c r="G117" s="33">
        <v>78.69</v>
      </c>
      <c r="H117" s="33">
        <f>G117*J4+G117</f>
        <v>101.31337499999999</v>
      </c>
      <c r="I117" s="23">
        <f>F117*H117</f>
        <v>101.31337499999999</v>
      </c>
      <c r="J117" s="4"/>
    </row>
    <row r="118" spans="1:10" ht="60" x14ac:dyDescent="0.2">
      <c r="A118" s="47" t="s">
        <v>280</v>
      </c>
      <c r="B118" s="31" t="s">
        <v>271</v>
      </c>
      <c r="C118" s="17" t="s">
        <v>270</v>
      </c>
      <c r="D118" s="31" t="s">
        <v>12</v>
      </c>
      <c r="E118" s="31" t="s">
        <v>65</v>
      </c>
      <c r="F118" s="33">
        <v>1</v>
      </c>
      <c r="G118" s="33">
        <v>76.819999999999993</v>
      </c>
      <c r="H118" s="33">
        <f>G118*J4+G118</f>
        <v>98.905749999999983</v>
      </c>
      <c r="I118" s="23">
        <f>F118*H118</f>
        <v>98.905749999999983</v>
      </c>
      <c r="J118" s="4"/>
    </row>
    <row r="119" spans="1:10" ht="12.75" customHeight="1" x14ac:dyDescent="0.2">
      <c r="A119" s="37">
        <v>13</v>
      </c>
      <c r="B119" s="104" t="s">
        <v>318</v>
      </c>
      <c r="C119" s="104"/>
      <c r="D119" s="104"/>
      <c r="E119" s="104"/>
      <c r="F119" s="104"/>
      <c r="G119" s="104"/>
      <c r="H119" s="104"/>
      <c r="I119" s="38">
        <f>I120</f>
        <v>20921.875</v>
      </c>
      <c r="J119" s="4"/>
    </row>
    <row r="120" spans="1:10" ht="72" x14ac:dyDescent="0.2">
      <c r="A120" s="47" t="s">
        <v>225</v>
      </c>
      <c r="B120" s="21"/>
      <c r="C120" s="22" t="s">
        <v>317</v>
      </c>
      <c r="D120" s="21"/>
      <c r="E120" s="21" t="s">
        <v>65</v>
      </c>
      <c r="F120" s="23">
        <v>1</v>
      </c>
      <c r="G120" s="23">
        <v>16250</v>
      </c>
      <c r="H120" s="23">
        <f>G120*J4+G120</f>
        <v>20921.875</v>
      </c>
      <c r="I120" s="23">
        <f>F120*H120</f>
        <v>20921.875</v>
      </c>
      <c r="J120" s="4"/>
    </row>
    <row r="121" spans="1:10" ht="12" x14ac:dyDescent="0.2">
      <c r="A121" s="47"/>
      <c r="B121" s="31"/>
      <c r="C121" s="17"/>
      <c r="D121" s="31"/>
      <c r="E121" s="31"/>
      <c r="F121" s="33"/>
      <c r="G121" s="33"/>
      <c r="H121" s="33"/>
      <c r="I121" s="23"/>
      <c r="J121" s="4"/>
    </row>
    <row r="122" spans="1:10" ht="11.25" customHeight="1" x14ac:dyDescent="0.2">
      <c r="A122" s="37">
        <v>14</v>
      </c>
      <c r="B122" s="104" t="s">
        <v>226</v>
      </c>
      <c r="C122" s="104"/>
      <c r="D122" s="104"/>
      <c r="E122" s="104"/>
      <c r="F122" s="104"/>
      <c r="G122" s="104"/>
      <c r="H122" s="104"/>
      <c r="I122" s="38">
        <f>I123</f>
        <v>1325.7583200000001</v>
      </c>
      <c r="J122" s="4"/>
    </row>
    <row r="123" spans="1:10" ht="15" customHeight="1" x14ac:dyDescent="0.2">
      <c r="A123" s="47" t="s">
        <v>316</v>
      </c>
      <c r="B123" s="21" t="s">
        <v>259</v>
      </c>
      <c r="C123" s="22" t="s">
        <v>258</v>
      </c>
      <c r="D123" s="21" t="s">
        <v>12</v>
      </c>
      <c r="E123" s="21" t="s">
        <v>14</v>
      </c>
      <c r="F123" s="23">
        <v>145.44</v>
      </c>
      <c r="G123" s="23">
        <v>7.08</v>
      </c>
      <c r="H123" s="23">
        <f>G123*J4+G123</f>
        <v>9.1155000000000008</v>
      </c>
      <c r="I123" s="23">
        <f>F123*H123</f>
        <v>1325.7583200000001</v>
      </c>
      <c r="J123" s="4"/>
    </row>
    <row r="124" spans="1:10" ht="15" customHeight="1" thickBot="1" x14ac:dyDescent="0.25">
      <c r="A124" s="34"/>
      <c r="B124" s="35"/>
      <c r="C124" s="35"/>
      <c r="D124" s="35"/>
      <c r="E124" s="35"/>
      <c r="F124" s="35"/>
      <c r="G124" s="35"/>
      <c r="H124" s="39"/>
      <c r="I124" s="40"/>
      <c r="J124" s="4"/>
    </row>
    <row r="125" spans="1:10" ht="15" customHeight="1" thickBot="1" x14ac:dyDescent="0.25">
      <c r="A125" s="34"/>
      <c r="B125" s="35"/>
      <c r="C125" s="35"/>
      <c r="D125" s="35"/>
      <c r="E125" s="35"/>
      <c r="F125" s="35"/>
      <c r="G125" s="35"/>
      <c r="H125" s="41" t="s">
        <v>118</v>
      </c>
      <c r="I125" s="42">
        <f>I122+I107+I99+I91+I77+I69+I61+I54+I41+I30+I24+I15+I8+I119</f>
        <v>477511.26070750004</v>
      </c>
      <c r="J125" s="4"/>
    </row>
    <row r="126" spans="1:10" x14ac:dyDescent="0.2">
      <c r="A126" s="1"/>
      <c r="B126" s="2"/>
      <c r="C126" s="2"/>
      <c r="D126" s="2"/>
      <c r="E126" s="2"/>
      <c r="F126" s="2"/>
      <c r="G126" s="2"/>
      <c r="H126" s="2"/>
      <c r="I126" s="2"/>
      <c r="J126" s="4"/>
    </row>
    <row r="127" spans="1:10" x14ac:dyDescent="0.2">
      <c r="A127" s="1"/>
      <c r="B127" s="2"/>
      <c r="C127" s="3"/>
      <c r="D127" s="2"/>
      <c r="E127" s="2"/>
      <c r="F127" s="3"/>
      <c r="G127" s="3"/>
      <c r="H127" s="3"/>
      <c r="I127" s="3"/>
      <c r="J127" s="4"/>
    </row>
    <row r="128" spans="1:10" x14ac:dyDescent="0.2">
      <c r="A128" s="1"/>
      <c r="B128" s="2"/>
      <c r="C128" s="5" t="s">
        <v>286</v>
      </c>
      <c r="D128" s="5"/>
      <c r="E128" s="2"/>
      <c r="F128" s="102" t="s">
        <v>289</v>
      </c>
      <c r="G128" s="102"/>
      <c r="H128" s="102"/>
      <c r="I128" s="102"/>
      <c r="J128" s="4"/>
    </row>
    <row r="129" spans="1:10" x14ac:dyDescent="0.2">
      <c r="A129" s="1"/>
      <c r="B129" s="2"/>
      <c r="C129" s="5" t="s">
        <v>287</v>
      </c>
      <c r="D129" s="5"/>
      <c r="E129" s="2"/>
      <c r="F129" s="2"/>
      <c r="G129" s="102"/>
      <c r="H129" s="102"/>
      <c r="I129" s="102"/>
      <c r="J129" s="103"/>
    </row>
    <row r="130" spans="1:10" x14ac:dyDescent="0.2">
      <c r="A130" s="1"/>
      <c r="B130" s="2"/>
      <c r="C130" s="15" t="s">
        <v>288</v>
      </c>
      <c r="D130" s="2"/>
      <c r="E130" s="2"/>
      <c r="F130" s="2"/>
      <c r="G130" s="2"/>
      <c r="H130" s="2"/>
      <c r="I130" s="2"/>
      <c r="J130" s="4"/>
    </row>
    <row r="131" spans="1:10" x14ac:dyDescent="0.2">
      <c r="A131" s="1"/>
      <c r="B131" s="2"/>
      <c r="C131" s="2"/>
      <c r="D131" s="2"/>
      <c r="E131" s="2"/>
      <c r="F131" s="2"/>
      <c r="G131" s="2"/>
      <c r="H131" s="2"/>
      <c r="I131" s="2"/>
      <c r="J131" s="4"/>
    </row>
    <row r="132" spans="1:10" x14ac:dyDescent="0.2">
      <c r="A132" s="9"/>
      <c r="B132" s="3"/>
      <c r="C132" s="3"/>
      <c r="D132" s="3"/>
      <c r="E132" s="3"/>
      <c r="F132" s="3"/>
      <c r="G132" s="3"/>
      <c r="H132" s="3"/>
      <c r="I132" s="3"/>
      <c r="J132" s="10"/>
    </row>
  </sheetData>
  <mergeCells count="28">
    <mergeCell ref="A1:I1"/>
    <mergeCell ref="A5:A6"/>
    <mergeCell ref="B5:B6"/>
    <mergeCell ref="C5:C6"/>
    <mergeCell ref="D5:D6"/>
    <mergeCell ref="E5:E6"/>
    <mergeCell ref="F5:F6"/>
    <mergeCell ref="G5:H5"/>
    <mergeCell ref="A2:I2"/>
    <mergeCell ref="A4:I4"/>
    <mergeCell ref="A3:I3"/>
    <mergeCell ref="B7:H7"/>
    <mergeCell ref="B8:H8"/>
    <mergeCell ref="B15:H15"/>
    <mergeCell ref="B30:H30"/>
    <mergeCell ref="B41:H41"/>
    <mergeCell ref="B24:H24"/>
    <mergeCell ref="B54:H54"/>
    <mergeCell ref="B61:H61"/>
    <mergeCell ref="B69:H69"/>
    <mergeCell ref="B77:H77"/>
    <mergeCell ref="B91:H91"/>
    <mergeCell ref="F128:I128"/>
    <mergeCell ref="G129:J129"/>
    <mergeCell ref="B99:H99"/>
    <mergeCell ref="B107:H107"/>
    <mergeCell ref="B122:H122"/>
    <mergeCell ref="B119:H119"/>
  </mergeCells>
  <pageMargins left="0.39370078740157483" right="0.39370078740157483" top="0.39370078740157483" bottom="0.39370078740157483" header="0" footer="0"/>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tabSelected="1" topLeftCell="A20" workbookViewId="0">
      <selection activeCell="D28" sqref="D28"/>
    </sheetView>
  </sheetViews>
  <sheetFormatPr defaultRowHeight="15" x14ac:dyDescent="0.25"/>
  <cols>
    <col min="2" max="2" width="40.42578125" customWidth="1"/>
    <col min="3" max="3" width="12.5703125" customWidth="1"/>
    <col min="4" max="4" width="12.140625" customWidth="1"/>
    <col min="5" max="5" width="15.85546875" customWidth="1"/>
    <col min="6" max="6" width="12.85546875" customWidth="1"/>
    <col min="7" max="7" width="12.140625" customWidth="1"/>
    <col min="8" max="8" width="12.5703125" customWidth="1"/>
    <col min="9" max="9" width="11.5703125" customWidth="1"/>
    <col min="10" max="10" width="12.85546875" customWidth="1"/>
  </cols>
  <sheetData>
    <row r="1" spans="1:10" ht="15.75" thickBot="1" x14ac:dyDescent="0.3">
      <c r="A1" s="121" t="s">
        <v>120</v>
      </c>
      <c r="B1" s="122"/>
      <c r="C1" s="122"/>
      <c r="D1" s="122"/>
      <c r="E1" s="122"/>
      <c r="F1" s="122"/>
      <c r="G1" s="122"/>
      <c r="H1" s="122"/>
      <c r="I1" s="122"/>
      <c r="J1" s="123"/>
    </row>
    <row r="2" spans="1:10" ht="15.75" x14ac:dyDescent="0.25">
      <c r="A2" s="124"/>
      <c r="B2" s="125"/>
      <c r="C2" s="125"/>
      <c r="D2" s="125"/>
      <c r="E2" s="125"/>
      <c r="F2" s="125"/>
      <c r="G2" s="125"/>
      <c r="H2" s="125"/>
      <c r="I2" s="125"/>
      <c r="J2" s="126"/>
    </row>
    <row r="3" spans="1:10" x14ac:dyDescent="0.25">
      <c r="A3" s="48"/>
      <c r="B3" s="49"/>
      <c r="C3" s="50"/>
      <c r="D3" s="50"/>
      <c r="E3" s="49"/>
      <c r="F3" s="49"/>
      <c r="G3" s="49"/>
      <c r="H3" s="49"/>
      <c r="I3" s="49"/>
      <c r="J3" s="51"/>
    </row>
    <row r="4" spans="1:10" ht="21" thickBot="1" x14ac:dyDescent="0.3">
      <c r="A4" s="127" t="s">
        <v>291</v>
      </c>
      <c r="B4" s="128"/>
      <c r="C4" s="128"/>
      <c r="D4" s="128"/>
      <c r="E4" s="128"/>
      <c r="F4" s="128"/>
      <c r="G4" s="128"/>
      <c r="H4" s="128"/>
      <c r="I4" s="128"/>
      <c r="J4" s="129"/>
    </row>
    <row r="5" spans="1:10" x14ac:dyDescent="0.25">
      <c r="A5" s="130" t="s">
        <v>292</v>
      </c>
      <c r="B5" s="131"/>
      <c r="C5" s="132"/>
      <c r="D5" s="132"/>
      <c r="E5" s="132"/>
      <c r="F5" s="132"/>
      <c r="G5" s="132"/>
      <c r="H5" s="132"/>
      <c r="I5" s="132"/>
      <c r="J5" s="133"/>
    </row>
    <row r="6" spans="1:10" ht="35.1" customHeight="1" thickBot="1" x14ac:dyDescent="0.3">
      <c r="A6" s="116" t="s">
        <v>309</v>
      </c>
      <c r="B6" s="117"/>
      <c r="C6" s="118" t="s">
        <v>310</v>
      </c>
      <c r="D6" s="119"/>
      <c r="E6" s="119"/>
      <c r="F6" s="119"/>
      <c r="G6" s="119"/>
      <c r="H6" s="119"/>
      <c r="I6" s="119"/>
      <c r="J6" s="120"/>
    </row>
    <row r="7" spans="1:10" ht="25.5" x14ac:dyDescent="0.25">
      <c r="A7" s="52" t="s">
        <v>0</v>
      </c>
      <c r="B7" s="53" t="s">
        <v>293</v>
      </c>
      <c r="C7" s="54" t="s">
        <v>294</v>
      </c>
      <c r="D7" s="54" t="s">
        <v>295</v>
      </c>
      <c r="E7" s="53" t="s">
        <v>296</v>
      </c>
      <c r="F7" s="53" t="s">
        <v>297</v>
      </c>
      <c r="G7" s="53" t="s">
        <v>298</v>
      </c>
      <c r="H7" s="53" t="s">
        <v>299</v>
      </c>
      <c r="I7" s="53" t="s">
        <v>300</v>
      </c>
      <c r="J7" s="55" t="s">
        <v>306</v>
      </c>
    </row>
    <row r="8" spans="1:10" x14ac:dyDescent="0.25">
      <c r="A8" s="134">
        <v>1</v>
      </c>
      <c r="B8" s="136" t="s">
        <v>301</v>
      </c>
      <c r="C8" s="56" t="s">
        <v>302</v>
      </c>
      <c r="D8" s="57">
        <v>1</v>
      </c>
      <c r="E8" s="57">
        <v>1</v>
      </c>
      <c r="F8" s="57"/>
      <c r="G8" s="57"/>
      <c r="H8" s="57"/>
      <c r="I8" s="57"/>
      <c r="J8" s="58">
        <v>1</v>
      </c>
    </row>
    <row r="9" spans="1:10" x14ac:dyDescent="0.25">
      <c r="A9" s="135"/>
      <c r="B9" s="136"/>
      <c r="C9" s="59" t="s">
        <v>303</v>
      </c>
      <c r="D9" s="60">
        <v>18937.82</v>
      </c>
      <c r="E9" s="60">
        <f>D9</f>
        <v>18937.82</v>
      </c>
      <c r="F9" s="60"/>
      <c r="G9" s="60"/>
      <c r="H9" s="60"/>
      <c r="I9" s="60"/>
      <c r="J9" s="61">
        <f>E9</f>
        <v>18937.82</v>
      </c>
    </row>
    <row r="10" spans="1:10" x14ac:dyDescent="0.25">
      <c r="A10" s="134">
        <v>2</v>
      </c>
      <c r="B10" s="136" t="s">
        <v>304</v>
      </c>
      <c r="C10" s="59" t="s">
        <v>302</v>
      </c>
      <c r="D10" s="57">
        <v>1</v>
      </c>
      <c r="E10" s="57">
        <v>1</v>
      </c>
      <c r="F10" s="57"/>
      <c r="G10" s="57"/>
      <c r="H10" s="57"/>
      <c r="I10" s="57"/>
      <c r="J10" s="58">
        <v>1</v>
      </c>
    </row>
    <row r="11" spans="1:10" x14ac:dyDescent="0.25">
      <c r="A11" s="135"/>
      <c r="B11" s="136"/>
      <c r="C11" s="59" t="s">
        <v>303</v>
      </c>
      <c r="D11" s="60">
        <v>54551.14</v>
      </c>
      <c r="E11" s="60">
        <f>D11*E10</f>
        <v>54551.14</v>
      </c>
      <c r="F11" s="60"/>
      <c r="G11" s="60"/>
      <c r="H11" s="60"/>
      <c r="I11" s="60"/>
      <c r="J11" s="61">
        <f>E11</f>
        <v>54551.14</v>
      </c>
    </row>
    <row r="12" spans="1:10" x14ac:dyDescent="0.25">
      <c r="A12" s="134">
        <v>3</v>
      </c>
      <c r="B12" s="136" t="s">
        <v>305</v>
      </c>
      <c r="C12" s="59" t="s">
        <v>302</v>
      </c>
      <c r="D12" s="57">
        <v>1</v>
      </c>
      <c r="E12" s="57">
        <v>0.5</v>
      </c>
      <c r="F12" s="57">
        <v>0.5</v>
      </c>
      <c r="G12" s="57"/>
      <c r="H12" s="57"/>
      <c r="I12" s="57"/>
      <c r="J12" s="58">
        <v>1</v>
      </c>
    </row>
    <row r="13" spans="1:10" x14ac:dyDescent="0.25">
      <c r="A13" s="135"/>
      <c r="B13" s="136"/>
      <c r="C13" s="59" t="s">
        <v>303</v>
      </c>
      <c r="D13" s="60">
        <v>66470.28</v>
      </c>
      <c r="E13" s="60">
        <f>D13*E12</f>
        <v>33235.14</v>
      </c>
      <c r="F13" s="60">
        <f>D13*F12</f>
        <v>33235.14</v>
      </c>
      <c r="G13" s="60"/>
      <c r="H13" s="60"/>
      <c r="I13" s="60"/>
      <c r="J13" s="61">
        <f>D13</f>
        <v>66470.28</v>
      </c>
    </row>
    <row r="14" spans="1:10" x14ac:dyDescent="0.25">
      <c r="A14" s="134">
        <v>4</v>
      </c>
      <c r="B14" s="136" t="s">
        <v>311</v>
      </c>
      <c r="C14" s="59" t="s">
        <v>302</v>
      </c>
      <c r="D14" s="57">
        <v>1</v>
      </c>
      <c r="E14" s="57"/>
      <c r="F14" s="57">
        <v>0.2</v>
      </c>
      <c r="G14" s="57">
        <v>0.7</v>
      </c>
      <c r="H14" s="57"/>
      <c r="I14" s="57"/>
      <c r="J14" s="58">
        <v>1</v>
      </c>
    </row>
    <row r="15" spans="1:10" x14ac:dyDescent="0.25">
      <c r="A15" s="135"/>
      <c r="B15" s="136"/>
      <c r="C15" s="59" t="s">
        <v>303</v>
      </c>
      <c r="D15" s="60">
        <v>81175.81</v>
      </c>
      <c r="E15" s="60"/>
      <c r="F15" s="60">
        <f>D15*F14</f>
        <v>16235.162</v>
      </c>
      <c r="G15" s="60">
        <f>D15*G14</f>
        <v>56823.066999999995</v>
      </c>
      <c r="H15" s="60"/>
      <c r="I15" s="60"/>
      <c r="J15" s="61">
        <f>D15</f>
        <v>81175.81</v>
      </c>
    </row>
    <row r="16" spans="1:10" x14ac:dyDescent="0.25">
      <c r="A16" s="134">
        <v>5</v>
      </c>
      <c r="B16" s="136" t="s">
        <v>38</v>
      </c>
      <c r="C16" s="59" t="s">
        <v>302</v>
      </c>
      <c r="D16" s="57">
        <v>1</v>
      </c>
      <c r="E16" s="57"/>
      <c r="F16" s="57"/>
      <c r="G16" s="57">
        <v>0.2</v>
      </c>
      <c r="H16" s="57">
        <v>0.2</v>
      </c>
      <c r="I16" s="57">
        <v>0.5</v>
      </c>
      <c r="J16" s="58">
        <v>1</v>
      </c>
    </row>
    <row r="17" spans="1:10" x14ac:dyDescent="0.25">
      <c r="A17" s="135"/>
      <c r="B17" s="136"/>
      <c r="C17" s="59" t="s">
        <v>303</v>
      </c>
      <c r="D17" s="60">
        <v>40947.269999999997</v>
      </c>
      <c r="E17" s="60"/>
      <c r="F17" s="60"/>
      <c r="G17" s="60">
        <f>D17*G16</f>
        <v>8189.4539999999997</v>
      </c>
      <c r="H17" s="60">
        <f>D17*H16</f>
        <v>8189.4539999999997</v>
      </c>
      <c r="I17" s="60">
        <f>D17*I16</f>
        <v>20473.634999999998</v>
      </c>
      <c r="J17" s="61">
        <f>D17</f>
        <v>40947.269999999997</v>
      </c>
    </row>
    <row r="18" spans="1:10" x14ac:dyDescent="0.25">
      <c r="A18" s="134">
        <v>6</v>
      </c>
      <c r="B18" s="136" t="s">
        <v>59</v>
      </c>
      <c r="C18" s="59" t="s">
        <v>302</v>
      </c>
      <c r="D18" s="57">
        <v>1</v>
      </c>
      <c r="E18" s="57"/>
      <c r="F18" s="57"/>
      <c r="G18" s="57"/>
      <c r="H18" s="57">
        <v>0.4</v>
      </c>
      <c r="I18" s="57">
        <v>0.6</v>
      </c>
      <c r="J18" s="58">
        <v>1</v>
      </c>
    </row>
    <row r="19" spans="1:10" x14ac:dyDescent="0.25">
      <c r="A19" s="135"/>
      <c r="B19" s="136"/>
      <c r="C19" s="59" t="s">
        <v>303</v>
      </c>
      <c r="D19" s="60">
        <v>16541.919999999998</v>
      </c>
      <c r="E19" s="60"/>
      <c r="F19" s="60"/>
      <c r="G19" s="60"/>
      <c r="H19" s="60">
        <f>D19*H18</f>
        <v>6616.768</v>
      </c>
      <c r="I19" s="60">
        <f>D19*I18</f>
        <v>9925.1519999999982</v>
      </c>
      <c r="J19" s="61">
        <f>D19</f>
        <v>16541.919999999998</v>
      </c>
    </row>
    <row r="20" spans="1:10" x14ac:dyDescent="0.25">
      <c r="A20" s="134">
        <v>7</v>
      </c>
      <c r="B20" s="136" t="s">
        <v>148</v>
      </c>
      <c r="C20" s="59" t="s">
        <v>302</v>
      </c>
      <c r="D20" s="57">
        <v>1</v>
      </c>
      <c r="E20" s="57"/>
      <c r="F20" s="57"/>
      <c r="G20" s="57"/>
      <c r="H20" s="57"/>
      <c r="I20" s="57">
        <v>1</v>
      </c>
      <c r="J20" s="58">
        <v>1</v>
      </c>
    </row>
    <row r="21" spans="1:10" x14ac:dyDescent="0.25">
      <c r="A21" s="135"/>
      <c r="B21" s="136"/>
      <c r="C21" s="59" t="s">
        <v>303</v>
      </c>
      <c r="D21" s="60">
        <v>21900.77</v>
      </c>
      <c r="E21" s="60"/>
      <c r="F21" s="60"/>
      <c r="G21" s="60"/>
      <c r="H21" s="60"/>
      <c r="I21" s="60">
        <f>D21</f>
        <v>21900.77</v>
      </c>
      <c r="J21" s="61">
        <f>D21</f>
        <v>21900.77</v>
      </c>
    </row>
    <row r="22" spans="1:10" x14ac:dyDescent="0.25">
      <c r="A22" s="134">
        <v>8</v>
      </c>
      <c r="B22" s="136" t="s">
        <v>81</v>
      </c>
      <c r="C22" s="59" t="s">
        <v>302</v>
      </c>
      <c r="D22" s="57">
        <v>1</v>
      </c>
      <c r="E22" s="57"/>
      <c r="F22" s="57"/>
      <c r="G22" s="57">
        <v>0.5</v>
      </c>
      <c r="H22" s="57">
        <v>0.5</v>
      </c>
      <c r="I22" s="57"/>
      <c r="J22" s="58">
        <v>1</v>
      </c>
    </row>
    <row r="23" spans="1:10" x14ac:dyDescent="0.25">
      <c r="A23" s="135"/>
      <c r="B23" s="136"/>
      <c r="C23" s="59" t="s">
        <v>303</v>
      </c>
      <c r="D23" s="60">
        <v>95574.45</v>
      </c>
      <c r="E23" s="60"/>
      <c r="F23" s="60"/>
      <c r="G23" s="60">
        <f>D23*G22</f>
        <v>47787.224999999999</v>
      </c>
      <c r="H23" s="60">
        <f>D23*H22</f>
        <v>47787.224999999999</v>
      </c>
      <c r="I23" s="60"/>
      <c r="J23" s="61">
        <f>D23</f>
        <v>95574.45</v>
      </c>
    </row>
    <row r="24" spans="1:10" x14ac:dyDescent="0.25">
      <c r="A24" s="134">
        <v>9</v>
      </c>
      <c r="B24" s="136" t="s">
        <v>290</v>
      </c>
      <c r="C24" s="59" t="s">
        <v>302</v>
      </c>
      <c r="D24" s="57">
        <v>1</v>
      </c>
      <c r="E24" s="57"/>
      <c r="F24" s="57"/>
      <c r="G24" s="57"/>
      <c r="H24" s="57">
        <v>0.4</v>
      </c>
      <c r="I24" s="57">
        <v>0.6</v>
      </c>
      <c r="J24" s="58">
        <v>1</v>
      </c>
    </row>
    <row r="25" spans="1:10" x14ac:dyDescent="0.25">
      <c r="A25" s="135"/>
      <c r="B25" s="136"/>
      <c r="C25" s="59" t="s">
        <v>303</v>
      </c>
      <c r="D25" s="60">
        <v>30844.39</v>
      </c>
      <c r="E25" s="60"/>
      <c r="F25" s="60"/>
      <c r="G25" s="60"/>
      <c r="H25" s="60">
        <f>D25*H24</f>
        <v>12337.756000000001</v>
      </c>
      <c r="I25" s="60">
        <f>D25*I24</f>
        <v>18506.633999999998</v>
      </c>
      <c r="J25" s="61">
        <f>D25</f>
        <v>30844.39</v>
      </c>
    </row>
    <row r="26" spans="1:10" x14ac:dyDescent="0.25">
      <c r="A26" s="134">
        <v>10</v>
      </c>
      <c r="B26" s="136" t="s">
        <v>312</v>
      </c>
      <c r="C26" s="59" t="s">
        <v>302</v>
      </c>
      <c r="D26" s="57">
        <v>1</v>
      </c>
      <c r="E26" s="57"/>
      <c r="F26" s="57">
        <v>0.2</v>
      </c>
      <c r="G26" s="57">
        <v>0.4</v>
      </c>
      <c r="H26" s="57">
        <v>0.4</v>
      </c>
      <c r="I26" s="57"/>
      <c r="J26" s="58">
        <v>1</v>
      </c>
    </row>
    <row r="27" spans="1:10" x14ac:dyDescent="0.25">
      <c r="A27" s="135"/>
      <c r="B27" s="136"/>
      <c r="C27" s="59" t="s">
        <v>303</v>
      </c>
      <c r="D27" s="60">
        <v>3551.52</v>
      </c>
      <c r="E27" s="60"/>
      <c r="F27" s="60">
        <f>D27*F26</f>
        <v>710.30400000000009</v>
      </c>
      <c r="G27" s="60">
        <f>D27*G26</f>
        <v>1420.6080000000002</v>
      </c>
      <c r="H27" s="60">
        <f>D27*H26</f>
        <v>1420.6080000000002</v>
      </c>
      <c r="I27" s="60"/>
      <c r="J27" s="61">
        <f>D27</f>
        <v>3551.52</v>
      </c>
    </row>
    <row r="28" spans="1:10" x14ac:dyDescent="0.25">
      <c r="A28" s="137">
        <v>11</v>
      </c>
      <c r="B28" s="136" t="s">
        <v>313</v>
      </c>
      <c r="C28" s="59" t="s">
        <v>302</v>
      </c>
      <c r="D28" s="57">
        <v>1</v>
      </c>
      <c r="E28" s="57"/>
      <c r="F28" s="57"/>
      <c r="G28" s="57">
        <v>0.4</v>
      </c>
      <c r="H28" s="57">
        <v>0.4</v>
      </c>
      <c r="I28" s="57">
        <v>0.2</v>
      </c>
      <c r="J28" s="58">
        <v>1</v>
      </c>
    </row>
    <row r="29" spans="1:10" x14ac:dyDescent="0.25">
      <c r="A29" s="135"/>
      <c r="B29" s="136"/>
      <c r="C29" s="59" t="s">
        <v>303</v>
      </c>
      <c r="D29" s="60">
        <v>17602.41</v>
      </c>
      <c r="E29" s="60"/>
      <c r="F29" s="60"/>
      <c r="G29" s="60">
        <f>D29*G28</f>
        <v>7040.9639999999999</v>
      </c>
      <c r="H29" s="60">
        <f>D29*H28</f>
        <v>7040.9639999999999</v>
      </c>
      <c r="I29" s="60">
        <f>D29*I28</f>
        <v>3520.482</v>
      </c>
      <c r="J29" s="61">
        <f>D29</f>
        <v>17602.41</v>
      </c>
    </row>
    <row r="30" spans="1:10" x14ac:dyDescent="0.25">
      <c r="A30" s="134">
        <v>12</v>
      </c>
      <c r="B30" s="136" t="s">
        <v>314</v>
      </c>
      <c r="C30" s="59" t="s">
        <v>302</v>
      </c>
      <c r="D30" s="57">
        <v>1</v>
      </c>
      <c r="E30" s="57"/>
      <c r="F30" s="57"/>
      <c r="G30" s="57">
        <v>0.3</v>
      </c>
      <c r="H30" s="57">
        <v>0.5</v>
      </c>
      <c r="I30" s="57">
        <v>0.2</v>
      </c>
      <c r="J30" s="58">
        <v>1</v>
      </c>
    </row>
    <row r="31" spans="1:10" x14ac:dyDescent="0.25">
      <c r="A31" s="135"/>
      <c r="B31" s="136"/>
      <c r="C31" s="59" t="s">
        <v>303</v>
      </c>
      <c r="D31" s="60">
        <v>7165.84</v>
      </c>
      <c r="E31" s="60"/>
      <c r="F31" s="60"/>
      <c r="G31" s="60">
        <f>D31*G30</f>
        <v>2149.752</v>
      </c>
      <c r="H31" s="60">
        <f>D31*H30</f>
        <v>3582.92</v>
      </c>
      <c r="I31" s="60">
        <f>D31*I30</f>
        <v>1433.1680000000001</v>
      </c>
      <c r="J31" s="61">
        <f>D31</f>
        <v>7165.84</v>
      </c>
    </row>
    <row r="32" spans="1:10" ht="15" customHeight="1" x14ac:dyDescent="0.25">
      <c r="A32" s="134">
        <v>13</v>
      </c>
      <c r="B32" s="136" t="s">
        <v>319</v>
      </c>
      <c r="C32" s="59" t="s">
        <v>302</v>
      </c>
      <c r="D32" s="57">
        <v>1</v>
      </c>
      <c r="E32" s="57"/>
      <c r="F32" s="57"/>
      <c r="G32" s="57">
        <v>0.4</v>
      </c>
      <c r="H32" s="57">
        <v>0.3</v>
      </c>
      <c r="I32" s="57">
        <v>0.2</v>
      </c>
      <c r="J32" s="58">
        <v>1</v>
      </c>
    </row>
    <row r="33" spans="1:10" x14ac:dyDescent="0.25">
      <c r="A33" s="135"/>
      <c r="B33" s="136"/>
      <c r="C33" s="59" t="s">
        <v>303</v>
      </c>
      <c r="D33" s="60">
        <v>20921.88</v>
      </c>
      <c r="E33" s="60"/>
      <c r="F33" s="60"/>
      <c r="G33" s="60">
        <f>D33*G32</f>
        <v>8368.7520000000004</v>
      </c>
      <c r="H33" s="60">
        <f>D33*H32</f>
        <v>6276.5640000000003</v>
      </c>
      <c r="I33" s="60">
        <f>D33*I32</f>
        <v>4184.3760000000002</v>
      </c>
      <c r="J33" s="61">
        <f>D33</f>
        <v>20921.88</v>
      </c>
    </row>
    <row r="34" spans="1:10" x14ac:dyDescent="0.25">
      <c r="A34" s="134">
        <v>14</v>
      </c>
      <c r="B34" s="136" t="s">
        <v>315</v>
      </c>
      <c r="C34" s="59" t="s">
        <v>302</v>
      </c>
      <c r="D34" s="57">
        <v>1</v>
      </c>
      <c r="E34" s="57"/>
      <c r="F34" s="57"/>
      <c r="G34" s="57"/>
      <c r="H34" s="57"/>
      <c r="I34" s="57">
        <v>1</v>
      </c>
      <c r="J34" s="58">
        <v>1</v>
      </c>
    </row>
    <row r="35" spans="1:10" x14ac:dyDescent="0.25">
      <c r="A35" s="135"/>
      <c r="B35" s="136"/>
      <c r="C35" s="59" t="s">
        <v>303</v>
      </c>
      <c r="D35" s="60">
        <v>1325.76</v>
      </c>
      <c r="E35" s="60"/>
      <c r="F35" s="60"/>
      <c r="G35" s="60"/>
      <c r="H35" s="60"/>
      <c r="I35" s="60">
        <f>D35</f>
        <v>1325.76</v>
      </c>
      <c r="J35" s="61">
        <f>D35</f>
        <v>1325.76</v>
      </c>
    </row>
    <row r="36" spans="1:10" x14ac:dyDescent="0.25">
      <c r="A36" s="138" t="s">
        <v>306</v>
      </c>
      <c r="B36" s="139"/>
      <c r="C36" s="62" t="s">
        <v>302</v>
      </c>
      <c r="D36" s="63">
        <v>1</v>
      </c>
      <c r="E36" s="93">
        <v>0.21870000000000001</v>
      </c>
      <c r="F36" s="63">
        <v>0.1113</v>
      </c>
      <c r="G36" s="63">
        <v>0.28000000000000003</v>
      </c>
      <c r="H36" s="63">
        <v>0.22</v>
      </c>
      <c r="I36" s="63">
        <v>0.17</v>
      </c>
      <c r="J36" s="64">
        <f>E36+F36+G36+H36+I36</f>
        <v>1</v>
      </c>
    </row>
    <row r="37" spans="1:10" ht="15.75" thickBot="1" x14ac:dyDescent="0.3">
      <c r="A37" s="140"/>
      <c r="B37" s="141"/>
      <c r="C37" s="65" t="s">
        <v>303</v>
      </c>
      <c r="D37" s="66">
        <f>D9+D11+D13+D15+D17+D19+D33+D21+D23+D25+D27+D29+D31+D35</f>
        <v>477511.26000000007</v>
      </c>
      <c r="E37" s="66">
        <f>E9+E11+E13</f>
        <v>106724.09999999999</v>
      </c>
      <c r="F37" s="66">
        <f>F13+F15+F27</f>
        <v>50180.606</v>
      </c>
      <c r="G37" s="66">
        <f>G15+G17+G23+G27+G29+G31</f>
        <v>123411.06999999999</v>
      </c>
      <c r="H37" s="66">
        <f>H17+H19+H23+H25+H27+H29+H31</f>
        <v>86975.695000000022</v>
      </c>
      <c r="I37" s="66">
        <f>I17+I19+I21+I25+I29+I31+I35</f>
        <v>77085.600999999995</v>
      </c>
      <c r="J37" s="67">
        <f>J9+J11+J13+J15+J17+J19+J21+J23+J25+J33+J27+J29+J35+J31</f>
        <v>477511.26000000007</v>
      </c>
    </row>
    <row r="38" spans="1:10" ht="15.75" thickBot="1" x14ac:dyDescent="0.3">
      <c r="A38" s="48"/>
      <c r="B38" s="49"/>
      <c r="C38" s="50"/>
      <c r="D38" s="50"/>
      <c r="E38" s="49"/>
      <c r="F38" s="49"/>
      <c r="G38" s="49"/>
      <c r="H38" s="49"/>
      <c r="I38" s="49"/>
      <c r="J38" s="51"/>
    </row>
    <row r="39" spans="1:10" x14ac:dyDescent="0.25">
      <c r="A39" s="68"/>
      <c r="B39" s="69"/>
      <c r="C39" s="69"/>
      <c r="D39" s="69"/>
      <c r="E39" s="69"/>
      <c r="F39" s="70"/>
      <c r="G39" s="142" t="s">
        <v>307</v>
      </c>
      <c r="H39" s="143"/>
      <c r="I39" s="143"/>
      <c r="J39" s="144"/>
    </row>
    <row r="40" spans="1:10" x14ac:dyDescent="0.25">
      <c r="A40" s="71"/>
      <c r="B40" s="72"/>
      <c r="C40" s="73"/>
      <c r="D40" s="74"/>
      <c r="E40" s="72"/>
      <c r="F40" s="75"/>
      <c r="G40" s="145"/>
      <c r="H40" s="146"/>
      <c r="I40" s="146"/>
      <c r="J40" s="147"/>
    </row>
    <row r="41" spans="1:10" x14ac:dyDescent="0.25">
      <c r="A41" s="76"/>
      <c r="B41" s="77"/>
      <c r="C41" s="78"/>
      <c r="D41" s="151" t="s">
        <v>308</v>
      </c>
      <c r="E41" s="151"/>
      <c r="F41" s="79"/>
      <c r="G41" s="145"/>
      <c r="H41" s="146"/>
      <c r="I41" s="146"/>
      <c r="J41" s="147"/>
    </row>
    <row r="42" spans="1:10" x14ac:dyDescent="0.25">
      <c r="A42" s="80"/>
      <c r="B42" s="81"/>
      <c r="C42" s="78"/>
      <c r="D42" s="78"/>
      <c r="E42" s="82"/>
      <c r="F42" s="83"/>
      <c r="G42" s="145"/>
      <c r="H42" s="146"/>
      <c r="I42" s="146"/>
      <c r="J42" s="147"/>
    </row>
    <row r="43" spans="1:10" x14ac:dyDescent="0.25">
      <c r="A43" s="84"/>
      <c r="B43" s="85"/>
      <c r="C43" s="86"/>
      <c r="D43" s="86"/>
      <c r="E43" s="87"/>
      <c r="F43" s="83"/>
      <c r="G43" s="145"/>
      <c r="H43" s="146"/>
      <c r="I43" s="146"/>
      <c r="J43" s="147"/>
    </row>
    <row r="44" spans="1:10" ht="15.75" thickBot="1" x14ac:dyDescent="0.3">
      <c r="A44" s="88"/>
      <c r="B44" s="89"/>
      <c r="C44" s="90"/>
      <c r="D44" s="90"/>
      <c r="E44" s="91"/>
      <c r="F44" s="92"/>
      <c r="G44" s="148"/>
      <c r="H44" s="149"/>
      <c r="I44" s="149"/>
      <c r="J44" s="150"/>
    </row>
  </sheetData>
  <mergeCells count="38">
    <mergeCell ref="A36:B37"/>
    <mergeCell ref="G39:J44"/>
    <mergeCell ref="D41:E41"/>
    <mergeCell ref="A32:A33"/>
    <mergeCell ref="B32:B33"/>
    <mergeCell ref="A26:A27"/>
    <mergeCell ref="B26:B27"/>
    <mergeCell ref="A28:A29"/>
    <mergeCell ref="B28:B29"/>
    <mergeCell ref="A34:A35"/>
    <mergeCell ref="B34:B35"/>
    <mergeCell ref="A30:A31"/>
    <mergeCell ref="B30:B31"/>
    <mergeCell ref="A20:A21"/>
    <mergeCell ref="B20:B21"/>
    <mergeCell ref="A22:A23"/>
    <mergeCell ref="B22:B23"/>
    <mergeCell ref="A24:A25"/>
    <mergeCell ref="B24:B25"/>
    <mergeCell ref="A14:A15"/>
    <mergeCell ref="B14:B15"/>
    <mergeCell ref="A16:A17"/>
    <mergeCell ref="B16:B17"/>
    <mergeCell ref="A18:A19"/>
    <mergeCell ref="B18:B19"/>
    <mergeCell ref="A8:A9"/>
    <mergeCell ref="B8:B9"/>
    <mergeCell ref="A10:A11"/>
    <mergeCell ref="B10:B11"/>
    <mergeCell ref="A12:A13"/>
    <mergeCell ref="B12:B13"/>
    <mergeCell ref="A6:B6"/>
    <mergeCell ref="C6:J6"/>
    <mergeCell ref="A1:J1"/>
    <mergeCell ref="A2:J2"/>
    <mergeCell ref="A4:J4"/>
    <mergeCell ref="A5:B5"/>
    <mergeCell ref="C5:J5"/>
  </mergeCells>
  <pageMargins left="0.7" right="0.7" top="0.75" bottom="0.75" header="0.3" footer="0.3"/>
  <pageSetup paperSize="9" scale="71" fitToWidth="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2" workbookViewId="0">
      <selection activeCell="P7" sqref="P7"/>
    </sheetView>
  </sheetViews>
  <sheetFormatPr defaultRowHeight="15" x14ac:dyDescent="0.25"/>
  <sheetData/>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orcamento</vt:lpstr>
      <vt:lpstr>CRONOGRAMA</vt:lpstr>
      <vt:lpstr>BDI</vt:lpstr>
      <vt:lpstr>JR_PAGE_ANCHOR_0_1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2022-09-02T18:02:47Z</dcterms:created>
  <dcterms:modified xsi:type="dcterms:W3CDTF">2023-07-03T17:02:12Z</dcterms:modified>
</cp:coreProperties>
</file>